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3b5ebff45a94b/Documents/"/>
    </mc:Choice>
  </mc:AlternateContent>
  <xr:revisionPtr revIDLastSave="96" documentId="11_10B7EE033BD33A6399410630CCC1E38B7D2F1A5A" xr6:coauthVersionLast="47" xr6:coauthVersionMax="47" xr10:uidLastSave="{D8205CCC-3FAE-43F6-BF6A-7DDEE9F36961}"/>
  <bookViews>
    <workbookView xWindow="59280" yWindow="-120" windowWidth="29040" windowHeight="15720" xr2:uid="{00000000-000D-0000-FFFF-FFFF00000000}"/>
  </bookViews>
  <sheets>
    <sheet name="6-14-22" sheetId="6" r:id="rId1"/>
    <sheet name="Sheet1" sheetId="7" r:id="rId2"/>
    <sheet name="Bank Trend by da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6" l="1"/>
  <c r="O10" i="6"/>
  <c r="O11" i="6"/>
  <c r="O12" i="6"/>
  <c r="O13" i="6"/>
  <c r="O14" i="6"/>
  <c r="O15" i="6"/>
  <c r="O16" i="6"/>
  <c r="O7" i="6"/>
  <c r="O8" i="6"/>
  <c r="L7" i="6"/>
  <c r="R10" i="6"/>
  <c r="Q10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E102" i="7" l="1"/>
  <c r="F102" i="7"/>
  <c r="K102" i="7"/>
  <c r="L102" i="7"/>
  <c r="N102" i="7" s="1"/>
  <c r="Q102" i="7"/>
  <c r="R102" i="7"/>
  <c r="E103" i="7"/>
  <c r="F103" i="7"/>
  <c r="K103" i="7"/>
  <c r="L103" i="7"/>
  <c r="Q103" i="7"/>
  <c r="R103" i="7"/>
  <c r="E104" i="7"/>
  <c r="F104" i="7"/>
  <c r="K104" i="7"/>
  <c r="L104" i="7"/>
  <c r="N104" i="7" s="1"/>
  <c r="Q104" i="7"/>
  <c r="S104" i="7" s="1"/>
  <c r="R104" i="7"/>
  <c r="E105" i="7"/>
  <c r="F105" i="7"/>
  <c r="K105" i="7"/>
  <c r="L105" i="7"/>
  <c r="N105" i="7" s="1"/>
  <c r="Q105" i="7"/>
  <c r="R105" i="7"/>
  <c r="E106" i="7"/>
  <c r="F106" i="7"/>
  <c r="K106" i="7"/>
  <c r="L106" i="7"/>
  <c r="N106" i="7" s="1"/>
  <c r="Q106" i="7"/>
  <c r="R106" i="7"/>
  <c r="E107" i="7"/>
  <c r="F107" i="7"/>
  <c r="K107" i="7"/>
  <c r="L107" i="7"/>
  <c r="N107" i="7" s="1"/>
  <c r="Q107" i="7"/>
  <c r="R107" i="7"/>
  <c r="E108" i="7"/>
  <c r="F108" i="7"/>
  <c r="K108" i="7"/>
  <c r="L108" i="7"/>
  <c r="N108" i="7" s="1"/>
  <c r="Q108" i="7"/>
  <c r="S108" i="7" s="1"/>
  <c r="R108" i="7"/>
  <c r="E109" i="7"/>
  <c r="F109" i="7"/>
  <c r="K109" i="7"/>
  <c r="L109" i="7"/>
  <c r="N109" i="7" s="1"/>
  <c r="Q109" i="7"/>
  <c r="R109" i="7"/>
  <c r="E110" i="7"/>
  <c r="F110" i="7"/>
  <c r="K110" i="7"/>
  <c r="L110" i="7"/>
  <c r="N110" i="7" s="1"/>
  <c r="Q110" i="7"/>
  <c r="S110" i="7" s="1"/>
  <c r="R110" i="7"/>
  <c r="E111" i="7"/>
  <c r="F111" i="7"/>
  <c r="K111" i="7"/>
  <c r="L111" i="7"/>
  <c r="N111" i="7" s="1"/>
  <c r="Q111" i="7"/>
  <c r="R111" i="7"/>
  <c r="E112" i="7"/>
  <c r="F112" i="7"/>
  <c r="K112" i="7"/>
  <c r="L112" i="7"/>
  <c r="N112" i="7" s="1"/>
  <c r="Q112" i="7"/>
  <c r="R112" i="7"/>
  <c r="E113" i="7"/>
  <c r="F113" i="7"/>
  <c r="K113" i="7"/>
  <c r="L113" i="7"/>
  <c r="N113" i="7" s="1"/>
  <c r="Q113" i="7"/>
  <c r="R113" i="7"/>
  <c r="E114" i="7"/>
  <c r="F114" i="7"/>
  <c r="K114" i="7"/>
  <c r="L114" i="7"/>
  <c r="N114" i="7" s="1"/>
  <c r="Q114" i="7"/>
  <c r="R114" i="7"/>
  <c r="E115" i="7"/>
  <c r="F115" i="7"/>
  <c r="K115" i="7"/>
  <c r="L115" i="7"/>
  <c r="N115" i="7" s="1"/>
  <c r="Q115" i="7"/>
  <c r="R115" i="7"/>
  <c r="E116" i="7"/>
  <c r="F116" i="7"/>
  <c r="K116" i="7"/>
  <c r="L116" i="7"/>
  <c r="N116" i="7" s="1"/>
  <c r="Q116" i="7"/>
  <c r="R116" i="7"/>
  <c r="E117" i="7"/>
  <c r="F117" i="7"/>
  <c r="K117" i="7"/>
  <c r="L117" i="7"/>
  <c r="Q117" i="7"/>
  <c r="R117" i="7"/>
  <c r="E118" i="7"/>
  <c r="F118" i="7"/>
  <c r="K118" i="7"/>
  <c r="L118" i="7"/>
  <c r="N118" i="7" s="1"/>
  <c r="Q118" i="7"/>
  <c r="R118" i="7"/>
  <c r="E119" i="7"/>
  <c r="F119" i="7"/>
  <c r="K119" i="7"/>
  <c r="L119" i="7"/>
  <c r="N119" i="7" s="1"/>
  <c r="Q119" i="7"/>
  <c r="R119" i="7"/>
  <c r="E120" i="7"/>
  <c r="F120" i="7"/>
  <c r="K120" i="7"/>
  <c r="L120" i="7"/>
  <c r="N120" i="7" s="1"/>
  <c r="Q120" i="7"/>
  <c r="S120" i="7" s="1"/>
  <c r="R120" i="7"/>
  <c r="E121" i="7"/>
  <c r="F121" i="7"/>
  <c r="K121" i="7"/>
  <c r="L121" i="7"/>
  <c r="Q121" i="7"/>
  <c r="R121" i="7"/>
  <c r="E122" i="7"/>
  <c r="F122" i="7"/>
  <c r="H122" i="7" s="1"/>
  <c r="K122" i="7"/>
  <c r="L122" i="7"/>
  <c r="N122" i="7" s="1"/>
  <c r="Q122" i="7"/>
  <c r="R122" i="7"/>
  <c r="S122" i="7" s="1"/>
  <c r="E123" i="7"/>
  <c r="F123" i="7"/>
  <c r="H123" i="7" s="1"/>
  <c r="K123" i="7"/>
  <c r="L123" i="7"/>
  <c r="Q123" i="7"/>
  <c r="R123" i="7"/>
  <c r="E124" i="7"/>
  <c r="F124" i="7"/>
  <c r="H124" i="7" s="1"/>
  <c r="K124" i="7"/>
  <c r="L124" i="7"/>
  <c r="N124" i="7" s="1"/>
  <c r="Q124" i="7"/>
  <c r="R124" i="7"/>
  <c r="E125" i="7"/>
  <c r="F125" i="7"/>
  <c r="H125" i="7" s="1"/>
  <c r="K125" i="7"/>
  <c r="L125" i="7"/>
  <c r="Q125" i="7"/>
  <c r="R125" i="7"/>
  <c r="E126" i="7"/>
  <c r="F126" i="7"/>
  <c r="H126" i="7" s="1"/>
  <c r="K126" i="7"/>
  <c r="L126" i="7"/>
  <c r="N126" i="7" s="1"/>
  <c r="Q126" i="7"/>
  <c r="R126" i="7"/>
  <c r="E127" i="7"/>
  <c r="F127" i="7"/>
  <c r="H127" i="7" s="1"/>
  <c r="K127" i="7"/>
  <c r="L127" i="7"/>
  <c r="Q127" i="7"/>
  <c r="R127" i="7"/>
  <c r="E128" i="7"/>
  <c r="F128" i="7"/>
  <c r="K128" i="7"/>
  <c r="L128" i="7"/>
  <c r="N128" i="7" s="1"/>
  <c r="Q128" i="7"/>
  <c r="R128" i="7"/>
  <c r="E129" i="7"/>
  <c r="F129" i="7"/>
  <c r="H129" i="7" s="1"/>
  <c r="K129" i="7"/>
  <c r="L129" i="7"/>
  <c r="Q129" i="7"/>
  <c r="R129" i="7"/>
  <c r="E130" i="7"/>
  <c r="F130" i="7"/>
  <c r="H130" i="7" s="1"/>
  <c r="K130" i="7"/>
  <c r="L130" i="7"/>
  <c r="N130" i="7" s="1"/>
  <c r="Q130" i="7"/>
  <c r="R130" i="7"/>
  <c r="E131" i="7"/>
  <c r="F131" i="7"/>
  <c r="H131" i="7" s="1"/>
  <c r="K131" i="7"/>
  <c r="L131" i="7"/>
  <c r="Q131" i="7"/>
  <c r="R131" i="7"/>
  <c r="E132" i="7"/>
  <c r="F132" i="7"/>
  <c r="K132" i="7"/>
  <c r="L132" i="7"/>
  <c r="N132" i="7" s="1"/>
  <c r="Q132" i="7"/>
  <c r="R132" i="7"/>
  <c r="E133" i="7"/>
  <c r="F133" i="7"/>
  <c r="H133" i="7" s="1"/>
  <c r="K133" i="7"/>
  <c r="L133" i="7"/>
  <c r="Q133" i="7"/>
  <c r="R133" i="7"/>
  <c r="E134" i="7"/>
  <c r="F134" i="7"/>
  <c r="H134" i="7" s="1"/>
  <c r="K134" i="7"/>
  <c r="L134" i="7"/>
  <c r="N134" i="7" s="1"/>
  <c r="Q134" i="7"/>
  <c r="R134" i="7"/>
  <c r="E135" i="7"/>
  <c r="F135" i="7"/>
  <c r="H135" i="7" s="1"/>
  <c r="K135" i="7"/>
  <c r="L135" i="7"/>
  <c r="Q135" i="7"/>
  <c r="R135" i="7"/>
  <c r="E136" i="7"/>
  <c r="F136" i="7"/>
  <c r="H136" i="7" s="1"/>
  <c r="K136" i="7"/>
  <c r="L136" i="7"/>
  <c r="N136" i="7" s="1"/>
  <c r="Q136" i="7"/>
  <c r="R136" i="7"/>
  <c r="E137" i="7"/>
  <c r="F137" i="7"/>
  <c r="H137" i="7" s="1"/>
  <c r="K137" i="7"/>
  <c r="L137" i="7"/>
  <c r="Q137" i="7"/>
  <c r="R137" i="7"/>
  <c r="E138" i="7"/>
  <c r="F138" i="7"/>
  <c r="H138" i="7" s="1"/>
  <c r="K138" i="7"/>
  <c r="L138" i="7"/>
  <c r="N138" i="7" s="1"/>
  <c r="Q138" i="7"/>
  <c r="R138" i="7"/>
  <c r="E139" i="7"/>
  <c r="F139" i="7"/>
  <c r="H139" i="7" s="1"/>
  <c r="K139" i="7"/>
  <c r="L139" i="7"/>
  <c r="Q139" i="7"/>
  <c r="R139" i="7"/>
  <c r="E140" i="7"/>
  <c r="F140" i="7"/>
  <c r="H140" i="7" s="1"/>
  <c r="K140" i="7"/>
  <c r="L140" i="7"/>
  <c r="N140" i="7" s="1"/>
  <c r="Q140" i="7"/>
  <c r="R140" i="7"/>
  <c r="E141" i="7"/>
  <c r="F141" i="7"/>
  <c r="H141" i="7" s="1"/>
  <c r="K141" i="7"/>
  <c r="L141" i="7"/>
  <c r="Q141" i="7"/>
  <c r="R141" i="7"/>
  <c r="E142" i="7"/>
  <c r="F142" i="7"/>
  <c r="H142" i="7" s="1"/>
  <c r="K142" i="7"/>
  <c r="L142" i="7"/>
  <c r="N142" i="7" s="1"/>
  <c r="Q142" i="7"/>
  <c r="R142" i="7"/>
  <c r="E143" i="7"/>
  <c r="F143" i="7"/>
  <c r="H143" i="7" s="1"/>
  <c r="K143" i="7"/>
  <c r="L143" i="7"/>
  <c r="Q143" i="7"/>
  <c r="R143" i="7"/>
  <c r="E144" i="7"/>
  <c r="F144" i="7"/>
  <c r="H144" i="7" s="1"/>
  <c r="K144" i="7"/>
  <c r="L144" i="7"/>
  <c r="N144" i="7" s="1"/>
  <c r="Q144" i="7"/>
  <c r="R144" i="7"/>
  <c r="E145" i="7"/>
  <c r="F145" i="7"/>
  <c r="H145" i="7" s="1"/>
  <c r="K145" i="7"/>
  <c r="L145" i="7"/>
  <c r="Q145" i="7"/>
  <c r="R145" i="7"/>
  <c r="S145" i="7" s="1"/>
  <c r="E146" i="7"/>
  <c r="F146" i="7"/>
  <c r="H146" i="7" s="1"/>
  <c r="K146" i="7"/>
  <c r="L146" i="7"/>
  <c r="Q146" i="7"/>
  <c r="R146" i="7"/>
  <c r="E147" i="7"/>
  <c r="F147" i="7"/>
  <c r="K147" i="7"/>
  <c r="L147" i="7"/>
  <c r="Q147" i="7"/>
  <c r="R147" i="7"/>
  <c r="S147" i="7" s="1"/>
  <c r="E148" i="7"/>
  <c r="F148" i="7"/>
  <c r="H148" i="7" s="1"/>
  <c r="K148" i="7"/>
  <c r="L148" i="7"/>
  <c r="N148" i="7" s="1"/>
  <c r="Q148" i="7"/>
  <c r="R148" i="7"/>
  <c r="E149" i="7"/>
  <c r="F149" i="7"/>
  <c r="H149" i="7" s="1"/>
  <c r="K149" i="7"/>
  <c r="L149" i="7"/>
  <c r="Q149" i="7"/>
  <c r="R149" i="7"/>
  <c r="E150" i="7"/>
  <c r="F150" i="7"/>
  <c r="H150" i="7" s="1"/>
  <c r="K150" i="7"/>
  <c r="L150" i="7"/>
  <c r="N150" i="7" s="1"/>
  <c r="Q150" i="7"/>
  <c r="R150" i="7"/>
  <c r="E151" i="7"/>
  <c r="F151" i="7"/>
  <c r="K151" i="7"/>
  <c r="L151" i="7"/>
  <c r="Q151" i="7"/>
  <c r="R151" i="7"/>
  <c r="S151" i="7" s="1"/>
  <c r="E152" i="7"/>
  <c r="F152" i="7"/>
  <c r="H152" i="7" s="1"/>
  <c r="K152" i="7"/>
  <c r="L152" i="7"/>
  <c r="Q152" i="7"/>
  <c r="R152" i="7"/>
  <c r="E153" i="7"/>
  <c r="F153" i="7"/>
  <c r="K153" i="7"/>
  <c r="L153" i="7"/>
  <c r="Q153" i="7"/>
  <c r="R153" i="7"/>
  <c r="E154" i="7"/>
  <c r="F154" i="7"/>
  <c r="H154" i="7" s="1"/>
  <c r="K154" i="7"/>
  <c r="L154" i="7"/>
  <c r="N154" i="7" s="1"/>
  <c r="Q154" i="7"/>
  <c r="R154" i="7"/>
  <c r="E155" i="7"/>
  <c r="F155" i="7"/>
  <c r="H155" i="7" s="1"/>
  <c r="K155" i="7"/>
  <c r="L155" i="7"/>
  <c r="Q155" i="7"/>
  <c r="R155" i="7"/>
  <c r="E156" i="7"/>
  <c r="F156" i="7"/>
  <c r="K156" i="7"/>
  <c r="L156" i="7"/>
  <c r="N156" i="7" s="1"/>
  <c r="Q156" i="7"/>
  <c r="R156" i="7"/>
  <c r="E157" i="7"/>
  <c r="F157" i="7"/>
  <c r="H157" i="7" s="1"/>
  <c r="K157" i="7"/>
  <c r="L157" i="7"/>
  <c r="Q157" i="7"/>
  <c r="R157" i="7"/>
  <c r="E158" i="7"/>
  <c r="F158" i="7"/>
  <c r="H158" i="7" s="1"/>
  <c r="K158" i="7"/>
  <c r="L158" i="7"/>
  <c r="N158" i="7" s="1"/>
  <c r="Q158" i="7"/>
  <c r="R158" i="7"/>
  <c r="E159" i="7"/>
  <c r="F159" i="7"/>
  <c r="H159" i="7" s="1"/>
  <c r="K159" i="7"/>
  <c r="L159" i="7"/>
  <c r="Q159" i="7"/>
  <c r="R159" i="7"/>
  <c r="E160" i="7"/>
  <c r="F160" i="7"/>
  <c r="H160" i="7" s="1"/>
  <c r="K160" i="7"/>
  <c r="L160" i="7"/>
  <c r="N160" i="7" s="1"/>
  <c r="Q160" i="7"/>
  <c r="R160" i="7"/>
  <c r="E161" i="7"/>
  <c r="F161" i="7"/>
  <c r="H161" i="7" s="1"/>
  <c r="K161" i="7"/>
  <c r="L161" i="7"/>
  <c r="Q161" i="7"/>
  <c r="R161" i="7"/>
  <c r="E162" i="7"/>
  <c r="F162" i="7"/>
  <c r="H162" i="7" s="1"/>
  <c r="K162" i="7"/>
  <c r="L162" i="7"/>
  <c r="N162" i="7" s="1"/>
  <c r="Q162" i="7"/>
  <c r="R162" i="7"/>
  <c r="E163" i="7"/>
  <c r="F163" i="7"/>
  <c r="H163" i="7" s="1"/>
  <c r="K163" i="7"/>
  <c r="L163" i="7"/>
  <c r="Q163" i="7"/>
  <c r="R163" i="7"/>
  <c r="E164" i="7"/>
  <c r="F164" i="7"/>
  <c r="H164" i="7" s="1"/>
  <c r="K164" i="7"/>
  <c r="L164" i="7"/>
  <c r="N164" i="7" s="1"/>
  <c r="Q164" i="7"/>
  <c r="R164" i="7"/>
  <c r="E165" i="7"/>
  <c r="F165" i="7"/>
  <c r="H165" i="7" s="1"/>
  <c r="K165" i="7"/>
  <c r="L165" i="7"/>
  <c r="N165" i="7" s="1"/>
  <c r="Q165" i="7"/>
  <c r="R165" i="7"/>
  <c r="E166" i="7"/>
  <c r="F166" i="7"/>
  <c r="H166" i="7" s="1"/>
  <c r="K166" i="7"/>
  <c r="L166" i="7"/>
  <c r="Q166" i="7"/>
  <c r="R166" i="7"/>
  <c r="E167" i="7"/>
  <c r="F167" i="7"/>
  <c r="K167" i="7"/>
  <c r="L167" i="7"/>
  <c r="N167" i="7" s="1"/>
  <c r="Q167" i="7"/>
  <c r="R167" i="7"/>
  <c r="E168" i="7"/>
  <c r="F168" i="7"/>
  <c r="H168" i="7" s="1"/>
  <c r="K168" i="7"/>
  <c r="L168" i="7"/>
  <c r="Q168" i="7"/>
  <c r="R168" i="7"/>
  <c r="E169" i="7"/>
  <c r="F169" i="7"/>
  <c r="K169" i="7"/>
  <c r="L169" i="7"/>
  <c r="Q169" i="7"/>
  <c r="R169" i="7"/>
  <c r="E170" i="7"/>
  <c r="F170" i="7"/>
  <c r="H170" i="7" s="1"/>
  <c r="K170" i="7"/>
  <c r="L170" i="7"/>
  <c r="N170" i="7" s="1"/>
  <c r="Q170" i="7"/>
  <c r="R170" i="7"/>
  <c r="E171" i="7"/>
  <c r="F171" i="7"/>
  <c r="K171" i="7"/>
  <c r="L171" i="7"/>
  <c r="N171" i="7" s="1"/>
  <c r="Q171" i="7"/>
  <c r="R171" i="7"/>
  <c r="E172" i="7"/>
  <c r="F172" i="7"/>
  <c r="K172" i="7"/>
  <c r="L172" i="7"/>
  <c r="N172" i="7" s="1"/>
  <c r="Q172" i="7"/>
  <c r="R172" i="7"/>
  <c r="E173" i="7"/>
  <c r="F173" i="7"/>
  <c r="H173" i="7" s="1"/>
  <c r="K173" i="7"/>
  <c r="L173" i="7"/>
  <c r="N173" i="7" s="1"/>
  <c r="Q173" i="7"/>
  <c r="R173" i="7"/>
  <c r="E174" i="7"/>
  <c r="F174" i="7"/>
  <c r="H174" i="7" s="1"/>
  <c r="K174" i="7"/>
  <c r="L174" i="7"/>
  <c r="N174" i="7" s="1"/>
  <c r="Q174" i="7"/>
  <c r="R174" i="7"/>
  <c r="E175" i="7"/>
  <c r="F175" i="7"/>
  <c r="H175" i="7" s="1"/>
  <c r="K175" i="7"/>
  <c r="L175" i="7"/>
  <c r="N175" i="7" s="1"/>
  <c r="Q175" i="7"/>
  <c r="R175" i="7"/>
  <c r="E176" i="7"/>
  <c r="F176" i="7"/>
  <c r="K176" i="7"/>
  <c r="L176" i="7"/>
  <c r="N176" i="7" s="1"/>
  <c r="Q176" i="7"/>
  <c r="R176" i="7"/>
  <c r="E177" i="7"/>
  <c r="F177" i="7"/>
  <c r="H177" i="7" s="1"/>
  <c r="K177" i="7"/>
  <c r="L177" i="7"/>
  <c r="N177" i="7" s="1"/>
  <c r="Q177" i="7"/>
  <c r="R177" i="7"/>
  <c r="E178" i="7"/>
  <c r="F178" i="7"/>
  <c r="H178" i="7" s="1"/>
  <c r="K178" i="7"/>
  <c r="L178" i="7"/>
  <c r="N178" i="7" s="1"/>
  <c r="Q178" i="7"/>
  <c r="R178" i="7"/>
  <c r="E179" i="7"/>
  <c r="F179" i="7"/>
  <c r="H179" i="7" s="1"/>
  <c r="K179" i="7"/>
  <c r="L179" i="7"/>
  <c r="N179" i="7" s="1"/>
  <c r="Q179" i="7"/>
  <c r="R179" i="7"/>
  <c r="E180" i="7"/>
  <c r="F180" i="7"/>
  <c r="H180" i="7" s="1"/>
  <c r="K180" i="7"/>
  <c r="L180" i="7"/>
  <c r="N180" i="7" s="1"/>
  <c r="Q180" i="7"/>
  <c r="R180" i="7"/>
  <c r="E181" i="7"/>
  <c r="F181" i="7"/>
  <c r="H181" i="7" s="1"/>
  <c r="K181" i="7"/>
  <c r="M181" i="7" s="1"/>
  <c r="L181" i="7"/>
  <c r="N181" i="7" s="1"/>
  <c r="Q181" i="7"/>
  <c r="R181" i="7"/>
  <c r="E182" i="7"/>
  <c r="F182" i="7"/>
  <c r="H182" i="7" s="1"/>
  <c r="K182" i="7"/>
  <c r="L182" i="7"/>
  <c r="N182" i="7" s="1"/>
  <c r="Q182" i="7"/>
  <c r="R182" i="7"/>
  <c r="E183" i="7"/>
  <c r="F183" i="7"/>
  <c r="H183" i="7" s="1"/>
  <c r="K183" i="7"/>
  <c r="L183" i="7"/>
  <c r="N183" i="7" s="1"/>
  <c r="Q183" i="7"/>
  <c r="R183" i="7"/>
  <c r="E184" i="7"/>
  <c r="F184" i="7"/>
  <c r="H184" i="7" s="1"/>
  <c r="K184" i="7"/>
  <c r="L184" i="7"/>
  <c r="N184" i="7" s="1"/>
  <c r="Q184" i="7"/>
  <c r="R184" i="7"/>
  <c r="E185" i="7"/>
  <c r="F185" i="7"/>
  <c r="H185" i="7" s="1"/>
  <c r="K185" i="7"/>
  <c r="L185" i="7"/>
  <c r="N185" i="7" s="1"/>
  <c r="Q185" i="7"/>
  <c r="R185" i="7"/>
  <c r="E186" i="7"/>
  <c r="F186" i="7"/>
  <c r="H186" i="7" s="1"/>
  <c r="K186" i="7"/>
  <c r="L186" i="7"/>
  <c r="N186" i="7" s="1"/>
  <c r="Q186" i="7"/>
  <c r="S186" i="7" s="1"/>
  <c r="R186" i="7"/>
  <c r="E187" i="7"/>
  <c r="F187" i="7"/>
  <c r="K187" i="7"/>
  <c r="L187" i="7"/>
  <c r="N187" i="7" s="1"/>
  <c r="Q187" i="7"/>
  <c r="R187" i="7"/>
  <c r="E188" i="7"/>
  <c r="F188" i="7"/>
  <c r="K188" i="7"/>
  <c r="L188" i="7"/>
  <c r="Q188" i="7"/>
  <c r="R188" i="7"/>
  <c r="E189" i="7"/>
  <c r="F189" i="7"/>
  <c r="K189" i="7"/>
  <c r="L189" i="7"/>
  <c r="N189" i="7" s="1"/>
  <c r="Q189" i="7"/>
  <c r="R189" i="7"/>
  <c r="E190" i="7"/>
  <c r="F190" i="7"/>
  <c r="H190" i="7" s="1"/>
  <c r="K190" i="7"/>
  <c r="L190" i="7"/>
  <c r="Q190" i="7"/>
  <c r="R190" i="7"/>
  <c r="E191" i="7"/>
  <c r="F191" i="7"/>
  <c r="H191" i="7" s="1"/>
  <c r="K191" i="7"/>
  <c r="L191" i="7"/>
  <c r="N191" i="7" s="1"/>
  <c r="Q191" i="7"/>
  <c r="R191" i="7"/>
  <c r="E192" i="7"/>
  <c r="F192" i="7"/>
  <c r="H192" i="7" s="1"/>
  <c r="K192" i="7"/>
  <c r="L192" i="7"/>
  <c r="Q192" i="7"/>
  <c r="R192" i="7"/>
  <c r="E193" i="7"/>
  <c r="F193" i="7"/>
  <c r="K193" i="7"/>
  <c r="L193" i="7"/>
  <c r="N193" i="7" s="1"/>
  <c r="Q193" i="7"/>
  <c r="R193" i="7"/>
  <c r="E194" i="7"/>
  <c r="F194" i="7"/>
  <c r="H194" i="7" s="1"/>
  <c r="K194" i="7"/>
  <c r="L194" i="7"/>
  <c r="Q194" i="7"/>
  <c r="R194" i="7"/>
  <c r="E195" i="7"/>
  <c r="F195" i="7"/>
  <c r="K195" i="7"/>
  <c r="L195" i="7"/>
  <c r="N195" i="7" s="1"/>
  <c r="Q195" i="7"/>
  <c r="R195" i="7"/>
  <c r="E196" i="7"/>
  <c r="F196" i="7"/>
  <c r="H196" i="7" s="1"/>
  <c r="K196" i="7"/>
  <c r="L196" i="7"/>
  <c r="N196" i="7" s="1"/>
  <c r="Q196" i="7"/>
  <c r="R196" i="7"/>
  <c r="E197" i="7"/>
  <c r="F197" i="7"/>
  <c r="H197" i="7" s="1"/>
  <c r="K197" i="7"/>
  <c r="L197" i="7"/>
  <c r="Q197" i="7"/>
  <c r="R197" i="7"/>
  <c r="E198" i="7"/>
  <c r="F198" i="7"/>
  <c r="H198" i="7" s="1"/>
  <c r="K198" i="7"/>
  <c r="L198" i="7"/>
  <c r="N198" i="7" s="1"/>
  <c r="Q198" i="7"/>
  <c r="R198" i="7"/>
  <c r="E199" i="7"/>
  <c r="F199" i="7"/>
  <c r="H199" i="7" s="1"/>
  <c r="K199" i="7"/>
  <c r="L199" i="7"/>
  <c r="N199" i="7" s="1"/>
  <c r="Q199" i="7"/>
  <c r="R199" i="7"/>
  <c r="E200" i="7"/>
  <c r="F200" i="7"/>
  <c r="H200" i="7" s="1"/>
  <c r="K200" i="7"/>
  <c r="L200" i="7"/>
  <c r="N200" i="7" s="1"/>
  <c r="Q200" i="7"/>
  <c r="R200" i="7"/>
  <c r="E201" i="7"/>
  <c r="F201" i="7"/>
  <c r="H201" i="7" s="1"/>
  <c r="K201" i="7"/>
  <c r="L201" i="7"/>
  <c r="N201" i="7" s="1"/>
  <c r="Q201" i="7"/>
  <c r="R201" i="7"/>
  <c r="E202" i="7"/>
  <c r="F202" i="7"/>
  <c r="H202" i="7" s="1"/>
  <c r="K202" i="7"/>
  <c r="L202" i="7"/>
  <c r="N202" i="7" s="1"/>
  <c r="Q202" i="7"/>
  <c r="S202" i="7" s="1"/>
  <c r="R202" i="7"/>
  <c r="E203" i="7"/>
  <c r="F203" i="7"/>
  <c r="H203" i="7" s="1"/>
  <c r="K203" i="7"/>
  <c r="L203" i="7"/>
  <c r="N203" i="7" s="1"/>
  <c r="Q203" i="7"/>
  <c r="R203" i="7"/>
  <c r="E204" i="7"/>
  <c r="F204" i="7"/>
  <c r="H204" i="7" s="1"/>
  <c r="K204" i="7"/>
  <c r="L204" i="7"/>
  <c r="N204" i="7" s="1"/>
  <c r="Q204" i="7"/>
  <c r="R204" i="7"/>
  <c r="E205" i="7"/>
  <c r="F205" i="7"/>
  <c r="H205" i="7" s="1"/>
  <c r="K205" i="7"/>
  <c r="L205" i="7"/>
  <c r="N205" i="7" s="1"/>
  <c r="Q205" i="7"/>
  <c r="R205" i="7"/>
  <c r="E206" i="7"/>
  <c r="F206" i="7"/>
  <c r="H206" i="7" s="1"/>
  <c r="K206" i="7"/>
  <c r="L206" i="7"/>
  <c r="N206" i="7" s="1"/>
  <c r="Q206" i="7"/>
  <c r="R206" i="7"/>
  <c r="E207" i="7"/>
  <c r="F207" i="7"/>
  <c r="H207" i="7" s="1"/>
  <c r="K207" i="7"/>
  <c r="L207" i="7"/>
  <c r="N207" i="7" s="1"/>
  <c r="Q207" i="7"/>
  <c r="R207" i="7"/>
  <c r="E208" i="7"/>
  <c r="F208" i="7"/>
  <c r="K208" i="7"/>
  <c r="L208" i="7"/>
  <c r="Q208" i="7"/>
  <c r="R208" i="7"/>
  <c r="E209" i="7"/>
  <c r="F209" i="7"/>
  <c r="K209" i="7"/>
  <c r="L209" i="7"/>
  <c r="Q209" i="7"/>
  <c r="R209" i="7"/>
  <c r="S209" i="7" s="1"/>
  <c r="E210" i="7"/>
  <c r="F210" i="7"/>
  <c r="K210" i="7"/>
  <c r="L210" i="7"/>
  <c r="Q210" i="7"/>
  <c r="R210" i="7"/>
  <c r="E211" i="7"/>
  <c r="F211" i="7"/>
  <c r="K211" i="7"/>
  <c r="L211" i="7"/>
  <c r="Q211" i="7"/>
  <c r="R211" i="7"/>
  <c r="S211" i="7" s="1"/>
  <c r="E212" i="7"/>
  <c r="F212" i="7"/>
  <c r="K212" i="7"/>
  <c r="L212" i="7"/>
  <c r="Q212" i="7"/>
  <c r="R212" i="7"/>
  <c r="E213" i="7"/>
  <c r="F213" i="7"/>
  <c r="K213" i="7"/>
  <c r="L213" i="7"/>
  <c r="Q213" i="7"/>
  <c r="R213" i="7"/>
  <c r="E214" i="7"/>
  <c r="F214" i="7"/>
  <c r="K214" i="7"/>
  <c r="L214" i="7"/>
  <c r="Q214" i="7"/>
  <c r="R214" i="7"/>
  <c r="S214" i="7" s="1"/>
  <c r="E215" i="7"/>
  <c r="F215" i="7"/>
  <c r="K215" i="7"/>
  <c r="L215" i="7"/>
  <c r="Q215" i="7"/>
  <c r="R215" i="7"/>
  <c r="E216" i="7"/>
  <c r="F216" i="7"/>
  <c r="K216" i="7"/>
  <c r="L216" i="7"/>
  <c r="Q216" i="7"/>
  <c r="R216" i="7"/>
  <c r="E217" i="7"/>
  <c r="F217" i="7"/>
  <c r="K217" i="7"/>
  <c r="L217" i="7"/>
  <c r="Q217" i="7"/>
  <c r="R217" i="7"/>
  <c r="E218" i="7"/>
  <c r="F218" i="7"/>
  <c r="K218" i="7"/>
  <c r="L218" i="7"/>
  <c r="Q218" i="7"/>
  <c r="R218" i="7"/>
  <c r="S218" i="7" s="1"/>
  <c r="E219" i="7"/>
  <c r="F219" i="7"/>
  <c r="K219" i="7"/>
  <c r="L219" i="7"/>
  <c r="Q219" i="7"/>
  <c r="R219" i="7"/>
  <c r="E220" i="7"/>
  <c r="F220" i="7"/>
  <c r="K220" i="7"/>
  <c r="L220" i="7"/>
  <c r="Q220" i="7"/>
  <c r="R220" i="7"/>
  <c r="E221" i="7"/>
  <c r="F221" i="7"/>
  <c r="K221" i="7"/>
  <c r="L221" i="7"/>
  <c r="Q221" i="7"/>
  <c r="R221" i="7"/>
  <c r="E222" i="7"/>
  <c r="F222" i="7"/>
  <c r="K222" i="7"/>
  <c r="L222" i="7"/>
  <c r="Q222" i="7"/>
  <c r="R222" i="7"/>
  <c r="E223" i="7"/>
  <c r="F223" i="7"/>
  <c r="K223" i="7"/>
  <c r="L223" i="7"/>
  <c r="Q223" i="7"/>
  <c r="R223" i="7"/>
  <c r="E224" i="7"/>
  <c r="F224" i="7"/>
  <c r="K224" i="7"/>
  <c r="L224" i="7"/>
  <c r="Q224" i="7"/>
  <c r="R224" i="7"/>
  <c r="E225" i="7"/>
  <c r="F225" i="7"/>
  <c r="K225" i="7"/>
  <c r="L225" i="7"/>
  <c r="Q225" i="7"/>
  <c r="R225" i="7"/>
  <c r="E226" i="7"/>
  <c r="F226" i="7"/>
  <c r="K226" i="7"/>
  <c r="L226" i="7"/>
  <c r="Q226" i="7"/>
  <c r="R226" i="7"/>
  <c r="E227" i="7"/>
  <c r="F227" i="7"/>
  <c r="K227" i="7"/>
  <c r="L227" i="7"/>
  <c r="Q227" i="7"/>
  <c r="R227" i="7"/>
  <c r="E228" i="7"/>
  <c r="F228" i="7"/>
  <c r="K228" i="7"/>
  <c r="L228" i="7"/>
  <c r="Q228" i="7"/>
  <c r="R228" i="7"/>
  <c r="E229" i="7"/>
  <c r="F229" i="7"/>
  <c r="K229" i="7"/>
  <c r="L229" i="7"/>
  <c r="Q229" i="7"/>
  <c r="R229" i="7"/>
  <c r="E230" i="7"/>
  <c r="F230" i="7"/>
  <c r="K230" i="7"/>
  <c r="L230" i="7"/>
  <c r="Q230" i="7"/>
  <c r="R230" i="7"/>
  <c r="E231" i="7"/>
  <c r="F231" i="7"/>
  <c r="K231" i="7"/>
  <c r="L231" i="7"/>
  <c r="Q231" i="7"/>
  <c r="R231" i="7"/>
  <c r="E232" i="7"/>
  <c r="F232" i="7"/>
  <c r="K232" i="7"/>
  <c r="L232" i="7"/>
  <c r="Q232" i="7"/>
  <c r="R232" i="7"/>
  <c r="E233" i="7"/>
  <c r="F233" i="7"/>
  <c r="K233" i="7"/>
  <c r="L233" i="7"/>
  <c r="Q233" i="7"/>
  <c r="R233" i="7"/>
  <c r="E234" i="7"/>
  <c r="F234" i="7"/>
  <c r="K234" i="7"/>
  <c r="L234" i="7"/>
  <c r="Q234" i="7"/>
  <c r="R234" i="7"/>
  <c r="E235" i="7"/>
  <c r="F235" i="7"/>
  <c r="K235" i="7"/>
  <c r="L235" i="7"/>
  <c r="Q235" i="7"/>
  <c r="R235" i="7"/>
  <c r="S235" i="7" s="1"/>
  <c r="E236" i="7"/>
  <c r="F236" i="7"/>
  <c r="K236" i="7"/>
  <c r="L236" i="7"/>
  <c r="Q236" i="7"/>
  <c r="R236" i="7"/>
  <c r="E237" i="7"/>
  <c r="F237" i="7"/>
  <c r="K237" i="7"/>
  <c r="L237" i="7"/>
  <c r="Q237" i="7"/>
  <c r="R237" i="7"/>
  <c r="E238" i="7"/>
  <c r="F238" i="7"/>
  <c r="K238" i="7"/>
  <c r="L238" i="7"/>
  <c r="Q238" i="7"/>
  <c r="R238" i="7"/>
  <c r="E239" i="7"/>
  <c r="F239" i="7"/>
  <c r="K239" i="7"/>
  <c r="L239" i="7"/>
  <c r="Q239" i="7"/>
  <c r="R239" i="7"/>
  <c r="E240" i="7"/>
  <c r="F240" i="7"/>
  <c r="K240" i="7"/>
  <c r="L240" i="7"/>
  <c r="Q240" i="7"/>
  <c r="R240" i="7"/>
  <c r="E241" i="7"/>
  <c r="F241" i="7"/>
  <c r="K241" i="7"/>
  <c r="L241" i="7"/>
  <c r="Q241" i="7"/>
  <c r="R241" i="7"/>
  <c r="E242" i="7"/>
  <c r="F242" i="7"/>
  <c r="K242" i="7"/>
  <c r="L242" i="7"/>
  <c r="Q242" i="7"/>
  <c r="R242" i="7"/>
  <c r="E243" i="7"/>
  <c r="F243" i="7"/>
  <c r="K243" i="7"/>
  <c r="L243" i="7"/>
  <c r="Q243" i="7"/>
  <c r="R243" i="7"/>
  <c r="E244" i="7"/>
  <c r="F244" i="7"/>
  <c r="K244" i="7"/>
  <c r="L244" i="7"/>
  <c r="Q244" i="7"/>
  <c r="R244" i="7"/>
  <c r="E245" i="7"/>
  <c r="F245" i="7"/>
  <c r="K245" i="7"/>
  <c r="L245" i="7"/>
  <c r="Q245" i="7"/>
  <c r="R245" i="7"/>
  <c r="E246" i="7"/>
  <c r="F246" i="7"/>
  <c r="K246" i="7"/>
  <c r="L246" i="7"/>
  <c r="Q246" i="7"/>
  <c r="R246" i="7"/>
  <c r="E247" i="7"/>
  <c r="F247" i="7"/>
  <c r="K247" i="7"/>
  <c r="L247" i="7"/>
  <c r="Q247" i="7"/>
  <c r="R247" i="7"/>
  <c r="E248" i="7"/>
  <c r="F248" i="7"/>
  <c r="K248" i="7"/>
  <c r="L248" i="7"/>
  <c r="Q248" i="7"/>
  <c r="R248" i="7"/>
  <c r="E249" i="7"/>
  <c r="F249" i="7"/>
  <c r="K249" i="7"/>
  <c r="L249" i="7"/>
  <c r="Q249" i="7"/>
  <c r="R249" i="7"/>
  <c r="E250" i="7"/>
  <c r="F250" i="7"/>
  <c r="K250" i="7"/>
  <c r="L250" i="7"/>
  <c r="Q250" i="7"/>
  <c r="R250" i="7"/>
  <c r="E251" i="7"/>
  <c r="F251" i="7"/>
  <c r="K251" i="7"/>
  <c r="L251" i="7"/>
  <c r="Q251" i="7"/>
  <c r="R251" i="7"/>
  <c r="E252" i="7"/>
  <c r="F252" i="7"/>
  <c r="K252" i="7"/>
  <c r="L252" i="7"/>
  <c r="Q252" i="7"/>
  <c r="R252" i="7"/>
  <c r="E253" i="7"/>
  <c r="F253" i="7"/>
  <c r="K253" i="7"/>
  <c r="M253" i="7" s="1"/>
  <c r="L253" i="7"/>
  <c r="Q253" i="7"/>
  <c r="R253" i="7"/>
  <c r="E254" i="7"/>
  <c r="F254" i="7"/>
  <c r="K254" i="7"/>
  <c r="L254" i="7"/>
  <c r="Q254" i="7"/>
  <c r="R254" i="7"/>
  <c r="E255" i="7"/>
  <c r="F255" i="7"/>
  <c r="K255" i="7"/>
  <c r="L255" i="7"/>
  <c r="Q255" i="7"/>
  <c r="R255" i="7"/>
  <c r="E256" i="7"/>
  <c r="F256" i="7"/>
  <c r="K256" i="7"/>
  <c r="L256" i="7"/>
  <c r="Q256" i="7"/>
  <c r="R256" i="7"/>
  <c r="E257" i="7"/>
  <c r="F257" i="7"/>
  <c r="K257" i="7"/>
  <c r="L257" i="7"/>
  <c r="Q257" i="7"/>
  <c r="R257" i="7"/>
  <c r="E258" i="7"/>
  <c r="F258" i="7"/>
  <c r="K258" i="7"/>
  <c r="L258" i="7"/>
  <c r="Q258" i="7"/>
  <c r="R258" i="7"/>
  <c r="E259" i="7"/>
  <c r="F259" i="7"/>
  <c r="K259" i="7"/>
  <c r="L259" i="7"/>
  <c r="Q259" i="7"/>
  <c r="R259" i="7"/>
  <c r="E260" i="7"/>
  <c r="F260" i="7"/>
  <c r="K260" i="7"/>
  <c r="L260" i="7"/>
  <c r="Q260" i="7"/>
  <c r="R260" i="7"/>
  <c r="E261" i="7"/>
  <c r="F261" i="7"/>
  <c r="K261" i="7"/>
  <c r="M261" i="7" s="1"/>
  <c r="L261" i="7"/>
  <c r="Q261" i="7"/>
  <c r="R261" i="7"/>
  <c r="E262" i="7"/>
  <c r="F262" i="7"/>
  <c r="K262" i="7"/>
  <c r="L262" i="7"/>
  <c r="Q262" i="7"/>
  <c r="R262" i="7"/>
  <c r="E263" i="7"/>
  <c r="F263" i="7"/>
  <c r="K263" i="7"/>
  <c r="L263" i="7"/>
  <c r="Q263" i="7"/>
  <c r="R263" i="7"/>
  <c r="E264" i="7"/>
  <c r="F264" i="7"/>
  <c r="K264" i="7"/>
  <c r="L264" i="7"/>
  <c r="Q264" i="7"/>
  <c r="R264" i="7"/>
  <c r="E265" i="7"/>
  <c r="F265" i="7"/>
  <c r="K265" i="7"/>
  <c r="L265" i="7"/>
  <c r="Q265" i="7"/>
  <c r="R265" i="7"/>
  <c r="E266" i="7"/>
  <c r="F266" i="7"/>
  <c r="K266" i="7"/>
  <c r="L266" i="7"/>
  <c r="Q266" i="7"/>
  <c r="R266" i="7"/>
  <c r="E267" i="7"/>
  <c r="F267" i="7"/>
  <c r="K267" i="7"/>
  <c r="L267" i="7"/>
  <c r="Q267" i="7"/>
  <c r="R267" i="7"/>
  <c r="E268" i="7"/>
  <c r="F268" i="7"/>
  <c r="K268" i="7"/>
  <c r="L268" i="7"/>
  <c r="Q268" i="7"/>
  <c r="R268" i="7"/>
  <c r="E269" i="7"/>
  <c r="F269" i="7"/>
  <c r="K269" i="7"/>
  <c r="L269" i="7"/>
  <c r="Q269" i="7"/>
  <c r="R269" i="7"/>
  <c r="E270" i="7"/>
  <c r="F270" i="7"/>
  <c r="K270" i="7"/>
  <c r="L270" i="7"/>
  <c r="Q270" i="7"/>
  <c r="R270" i="7"/>
  <c r="E271" i="7"/>
  <c r="F271" i="7"/>
  <c r="K271" i="7"/>
  <c r="L271" i="7"/>
  <c r="Q271" i="7"/>
  <c r="R271" i="7"/>
  <c r="E272" i="7"/>
  <c r="F272" i="7"/>
  <c r="H272" i="7" s="1"/>
  <c r="K272" i="7"/>
  <c r="L272" i="7"/>
  <c r="Q272" i="7"/>
  <c r="R272" i="7"/>
  <c r="E273" i="7"/>
  <c r="F273" i="7"/>
  <c r="K273" i="7"/>
  <c r="L273" i="7"/>
  <c r="Q273" i="7"/>
  <c r="R273" i="7"/>
  <c r="E274" i="7"/>
  <c r="F274" i="7"/>
  <c r="H274" i="7" s="1"/>
  <c r="K274" i="7"/>
  <c r="L274" i="7"/>
  <c r="Q274" i="7"/>
  <c r="R274" i="7"/>
  <c r="E275" i="7"/>
  <c r="F275" i="7"/>
  <c r="K275" i="7"/>
  <c r="L275" i="7"/>
  <c r="Q275" i="7"/>
  <c r="R275" i="7"/>
  <c r="E276" i="7"/>
  <c r="F276" i="7"/>
  <c r="H276" i="7" s="1"/>
  <c r="K276" i="7"/>
  <c r="L276" i="7"/>
  <c r="Q276" i="7"/>
  <c r="R276" i="7"/>
  <c r="E277" i="7"/>
  <c r="F277" i="7"/>
  <c r="K277" i="7"/>
  <c r="L277" i="7"/>
  <c r="Q277" i="7"/>
  <c r="R277" i="7"/>
  <c r="E278" i="7"/>
  <c r="F278" i="7"/>
  <c r="K278" i="7"/>
  <c r="L278" i="7"/>
  <c r="Q278" i="7"/>
  <c r="R278" i="7"/>
  <c r="S278" i="7" s="1"/>
  <c r="E279" i="7"/>
  <c r="F279" i="7"/>
  <c r="K279" i="7"/>
  <c r="L279" i="7"/>
  <c r="Q279" i="7"/>
  <c r="R279" i="7"/>
  <c r="E280" i="7"/>
  <c r="F280" i="7"/>
  <c r="K280" i="7"/>
  <c r="L280" i="7"/>
  <c r="Q280" i="7"/>
  <c r="R280" i="7"/>
  <c r="E281" i="7"/>
  <c r="F281" i="7"/>
  <c r="K281" i="7"/>
  <c r="L281" i="7"/>
  <c r="Q281" i="7"/>
  <c r="R281" i="7"/>
  <c r="E282" i="7"/>
  <c r="F282" i="7"/>
  <c r="K282" i="7"/>
  <c r="L282" i="7"/>
  <c r="Q282" i="7"/>
  <c r="R282" i="7"/>
  <c r="E283" i="7"/>
  <c r="F283" i="7"/>
  <c r="K283" i="7"/>
  <c r="L283" i="7"/>
  <c r="Q283" i="7"/>
  <c r="R283" i="7"/>
  <c r="E284" i="7"/>
  <c r="F284" i="7"/>
  <c r="K284" i="7"/>
  <c r="L284" i="7"/>
  <c r="Q284" i="7"/>
  <c r="R284" i="7"/>
  <c r="E285" i="7"/>
  <c r="F285" i="7"/>
  <c r="K285" i="7"/>
  <c r="L285" i="7"/>
  <c r="Q285" i="7"/>
  <c r="R285" i="7"/>
  <c r="E286" i="7"/>
  <c r="F286" i="7"/>
  <c r="K286" i="7"/>
  <c r="L286" i="7"/>
  <c r="Q286" i="7"/>
  <c r="R286" i="7"/>
  <c r="E287" i="7"/>
  <c r="F287" i="7"/>
  <c r="K287" i="7"/>
  <c r="L287" i="7"/>
  <c r="Q287" i="7"/>
  <c r="R287" i="7"/>
  <c r="E288" i="7"/>
  <c r="F288" i="7"/>
  <c r="K288" i="7"/>
  <c r="L288" i="7"/>
  <c r="Q288" i="7"/>
  <c r="R288" i="7"/>
  <c r="E289" i="7"/>
  <c r="F289" i="7"/>
  <c r="K289" i="7"/>
  <c r="L289" i="7"/>
  <c r="Q289" i="7"/>
  <c r="R289" i="7"/>
  <c r="E290" i="7"/>
  <c r="F290" i="7"/>
  <c r="K290" i="7"/>
  <c r="L290" i="7"/>
  <c r="Q290" i="7"/>
  <c r="R290" i="7"/>
  <c r="E291" i="7"/>
  <c r="F291" i="7"/>
  <c r="K291" i="7"/>
  <c r="L291" i="7"/>
  <c r="Q291" i="7"/>
  <c r="R291" i="7"/>
  <c r="E292" i="7"/>
  <c r="F292" i="7"/>
  <c r="K292" i="7"/>
  <c r="L292" i="7"/>
  <c r="Q292" i="7"/>
  <c r="R292" i="7"/>
  <c r="E293" i="7"/>
  <c r="F293" i="7"/>
  <c r="K293" i="7"/>
  <c r="M293" i="7" s="1"/>
  <c r="L293" i="7"/>
  <c r="Q293" i="7"/>
  <c r="R293" i="7"/>
  <c r="E294" i="7"/>
  <c r="F294" i="7"/>
  <c r="K294" i="7"/>
  <c r="L294" i="7"/>
  <c r="Q294" i="7"/>
  <c r="R294" i="7"/>
  <c r="E295" i="7"/>
  <c r="F295" i="7"/>
  <c r="K295" i="7"/>
  <c r="L295" i="7"/>
  <c r="Q295" i="7"/>
  <c r="R295" i="7"/>
  <c r="E296" i="7"/>
  <c r="F296" i="7"/>
  <c r="K296" i="7"/>
  <c r="L296" i="7"/>
  <c r="Q296" i="7"/>
  <c r="R296" i="7"/>
  <c r="E297" i="7"/>
  <c r="F297" i="7"/>
  <c r="K297" i="7"/>
  <c r="L297" i="7"/>
  <c r="Q297" i="7"/>
  <c r="S297" i="7" s="1"/>
  <c r="R297" i="7"/>
  <c r="E298" i="7"/>
  <c r="F298" i="7"/>
  <c r="K298" i="7"/>
  <c r="L298" i="7"/>
  <c r="Q298" i="7"/>
  <c r="R298" i="7"/>
  <c r="E299" i="7"/>
  <c r="F299" i="7"/>
  <c r="K299" i="7"/>
  <c r="L299" i="7"/>
  <c r="Q299" i="7"/>
  <c r="R299" i="7"/>
  <c r="E300" i="7"/>
  <c r="F300" i="7"/>
  <c r="K300" i="7"/>
  <c r="L300" i="7"/>
  <c r="Q300" i="7"/>
  <c r="R300" i="7"/>
  <c r="E301" i="7"/>
  <c r="F301" i="7"/>
  <c r="K301" i="7"/>
  <c r="L301" i="7"/>
  <c r="Q301" i="7"/>
  <c r="R301" i="7"/>
  <c r="E302" i="7"/>
  <c r="F302" i="7"/>
  <c r="K302" i="7"/>
  <c r="L302" i="7"/>
  <c r="Q302" i="7"/>
  <c r="R302" i="7"/>
  <c r="E303" i="7"/>
  <c r="F303" i="7"/>
  <c r="K303" i="7"/>
  <c r="L303" i="7"/>
  <c r="Q303" i="7"/>
  <c r="R303" i="7"/>
  <c r="E304" i="7"/>
  <c r="F304" i="7"/>
  <c r="K304" i="7"/>
  <c r="L304" i="7"/>
  <c r="Q304" i="7"/>
  <c r="R304" i="7"/>
  <c r="E305" i="7"/>
  <c r="F305" i="7"/>
  <c r="K305" i="7"/>
  <c r="L305" i="7"/>
  <c r="Q305" i="7"/>
  <c r="R305" i="7"/>
  <c r="E306" i="7"/>
  <c r="F306" i="7"/>
  <c r="K306" i="7"/>
  <c r="L306" i="7"/>
  <c r="Q306" i="7"/>
  <c r="R306" i="7"/>
  <c r="E307" i="7"/>
  <c r="F307" i="7"/>
  <c r="K307" i="7"/>
  <c r="L307" i="7"/>
  <c r="Q307" i="7"/>
  <c r="R307" i="7"/>
  <c r="E308" i="7"/>
  <c r="F308" i="7"/>
  <c r="K308" i="7"/>
  <c r="L308" i="7"/>
  <c r="Q308" i="7"/>
  <c r="R308" i="7"/>
  <c r="E309" i="7"/>
  <c r="F309" i="7"/>
  <c r="K309" i="7"/>
  <c r="L309" i="7"/>
  <c r="Q309" i="7"/>
  <c r="R309" i="7"/>
  <c r="E310" i="7"/>
  <c r="F310" i="7"/>
  <c r="K310" i="7"/>
  <c r="L310" i="7"/>
  <c r="Q310" i="7"/>
  <c r="R310" i="7"/>
  <c r="S310" i="7" s="1"/>
  <c r="E311" i="7"/>
  <c r="F311" i="7"/>
  <c r="K311" i="7"/>
  <c r="L311" i="7"/>
  <c r="Q311" i="7"/>
  <c r="R311" i="7"/>
  <c r="E312" i="7"/>
  <c r="F312" i="7"/>
  <c r="K312" i="7"/>
  <c r="L312" i="7"/>
  <c r="Q312" i="7"/>
  <c r="R312" i="7"/>
  <c r="E313" i="7"/>
  <c r="F313" i="7"/>
  <c r="K313" i="7"/>
  <c r="L313" i="7"/>
  <c r="Q313" i="7"/>
  <c r="S313" i="7" s="1"/>
  <c r="R313" i="7"/>
  <c r="E314" i="7"/>
  <c r="F314" i="7"/>
  <c r="K314" i="7"/>
  <c r="L314" i="7"/>
  <c r="Q314" i="7"/>
  <c r="R314" i="7"/>
  <c r="E315" i="7"/>
  <c r="F315" i="7"/>
  <c r="K315" i="7"/>
  <c r="L315" i="7"/>
  <c r="Q315" i="7"/>
  <c r="R315" i="7"/>
  <c r="E316" i="7"/>
  <c r="F316" i="7"/>
  <c r="K316" i="7"/>
  <c r="L316" i="7"/>
  <c r="Q316" i="7"/>
  <c r="R316" i="7"/>
  <c r="E317" i="7"/>
  <c r="F317" i="7"/>
  <c r="K317" i="7"/>
  <c r="L317" i="7"/>
  <c r="Q317" i="7"/>
  <c r="R317" i="7"/>
  <c r="E318" i="7"/>
  <c r="F318" i="7"/>
  <c r="K318" i="7"/>
  <c r="L318" i="7"/>
  <c r="Q318" i="7"/>
  <c r="R318" i="7"/>
  <c r="S318" i="7" s="1"/>
  <c r="E319" i="7"/>
  <c r="F319" i="7"/>
  <c r="K319" i="7"/>
  <c r="L319" i="7"/>
  <c r="Q319" i="7"/>
  <c r="R319" i="7"/>
  <c r="E320" i="7"/>
  <c r="F320" i="7"/>
  <c r="K320" i="7"/>
  <c r="L320" i="7"/>
  <c r="Q320" i="7"/>
  <c r="R320" i="7"/>
  <c r="E321" i="7"/>
  <c r="F321" i="7"/>
  <c r="K321" i="7"/>
  <c r="L321" i="7"/>
  <c r="Q321" i="7"/>
  <c r="R321" i="7"/>
  <c r="E322" i="7"/>
  <c r="F322" i="7"/>
  <c r="K322" i="7"/>
  <c r="L322" i="7"/>
  <c r="Q322" i="7"/>
  <c r="R322" i="7"/>
  <c r="E323" i="7"/>
  <c r="F323" i="7"/>
  <c r="K323" i="7"/>
  <c r="L323" i="7"/>
  <c r="Q323" i="7"/>
  <c r="R323" i="7"/>
  <c r="E324" i="7"/>
  <c r="F324" i="7"/>
  <c r="K324" i="7"/>
  <c r="L324" i="7"/>
  <c r="Q324" i="7"/>
  <c r="R324" i="7"/>
  <c r="E325" i="7"/>
  <c r="F325" i="7"/>
  <c r="K325" i="7"/>
  <c r="L325" i="7"/>
  <c r="Q325" i="7"/>
  <c r="R325" i="7"/>
  <c r="E326" i="7"/>
  <c r="F326" i="7"/>
  <c r="K326" i="7"/>
  <c r="L326" i="7"/>
  <c r="Q326" i="7"/>
  <c r="R326" i="7"/>
  <c r="S326" i="7" s="1"/>
  <c r="E327" i="7"/>
  <c r="F327" i="7"/>
  <c r="K327" i="7"/>
  <c r="L327" i="7"/>
  <c r="Q327" i="7"/>
  <c r="R327" i="7"/>
  <c r="E328" i="7"/>
  <c r="F328" i="7"/>
  <c r="K328" i="7"/>
  <c r="L328" i="7"/>
  <c r="Q328" i="7"/>
  <c r="R328" i="7"/>
  <c r="E329" i="7"/>
  <c r="F329" i="7"/>
  <c r="K329" i="7"/>
  <c r="L329" i="7"/>
  <c r="Q329" i="7"/>
  <c r="R329" i="7"/>
  <c r="E330" i="7"/>
  <c r="F330" i="7"/>
  <c r="K330" i="7"/>
  <c r="L330" i="7"/>
  <c r="Q330" i="7"/>
  <c r="R330" i="7"/>
  <c r="E331" i="7"/>
  <c r="F331" i="7"/>
  <c r="K331" i="7"/>
  <c r="L331" i="7"/>
  <c r="Q331" i="7"/>
  <c r="R331" i="7"/>
  <c r="E332" i="7"/>
  <c r="F332" i="7"/>
  <c r="K332" i="7"/>
  <c r="L332" i="7"/>
  <c r="Q332" i="7"/>
  <c r="R332" i="7"/>
  <c r="E333" i="7"/>
  <c r="F333" i="7"/>
  <c r="K333" i="7"/>
  <c r="L333" i="7"/>
  <c r="Q333" i="7"/>
  <c r="S333" i="7" s="1"/>
  <c r="R333" i="7"/>
  <c r="E334" i="7"/>
  <c r="F334" i="7"/>
  <c r="K334" i="7"/>
  <c r="L334" i="7"/>
  <c r="Q334" i="7"/>
  <c r="R334" i="7"/>
  <c r="E335" i="7"/>
  <c r="F335" i="7"/>
  <c r="K335" i="7"/>
  <c r="L335" i="7"/>
  <c r="Q335" i="7"/>
  <c r="R335" i="7"/>
  <c r="E336" i="7"/>
  <c r="F336" i="7"/>
  <c r="K336" i="7"/>
  <c r="L336" i="7"/>
  <c r="Q336" i="7"/>
  <c r="R336" i="7"/>
  <c r="E337" i="7"/>
  <c r="F337" i="7"/>
  <c r="K337" i="7"/>
  <c r="L337" i="7"/>
  <c r="Q337" i="7"/>
  <c r="R337" i="7"/>
  <c r="E338" i="7"/>
  <c r="F338" i="7"/>
  <c r="K338" i="7"/>
  <c r="L338" i="7"/>
  <c r="Q338" i="7"/>
  <c r="R338" i="7"/>
  <c r="E339" i="7"/>
  <c r="F339" i="7"/>
  <c r="K339" i="7"/>
  <c r="L339" i="7"/>
  <c r="Q339" i="7"/>
  <c r="R339" i="7"/>
  <c r="E340" i="7"/>
  <c r="F340" i="7"/>
  <c r="K340" i="7"/>
  <c r="L340" i="7"/>
  <c r="Q340" i="7"/>
  <c r="R340" i="7"/>
  <c r="E341" i="7"/>
  <c r="F341" i="7"/>
  <c r="K341" i="7"/>
  <c r="L341" i="7"/>
  <c r="Q341" i="7"/>
  <c r="R341" i="7"/>
  <c r="E342" i="7"/>
  <c r="F342" i="7"/>
  <c r="K342" i="7"/>
  <c r="L342" i="7"/>
  <c r="Q342" i="7"/>
  <c r="R342" i="7"/>
  <c r="S342" i="7" s="1"/>
  <c r="E343" i="7"/>
  <c r="F343" i="7"/>
  <c r="K343" i="7"/>
  <c r="L343" i="7"/>
  <c r="Q343" i="7"/>
  <c r="R343" i="7"/>
  <c r="E344" i="7"/>
  <c r="F344" i="7"/>
  <c r="K344" i="7"/>
  <c r="L344" i="7"/>
  <c r="Q344" i="7"/>
  <c r="R344" i="7"/>
  <c r="E345" i="7"/>
  <c r="F345" i="7"/>
  <c r="K345" i="7"/>
  <c r="L345" i="7"/>
  <c r="Q345" i="7"/>
  <c r="R345" i="7"/>
  <c r="E346" i="7"/>
  <c r="F346" i="7"/>
  <c r="K346" i="7"/>
  <c r="L346" i="7"/>
  <c r="Q346" i="7"/>
  <c r="R346" i="7"/>
  <c r="S346" i="7" s="1"/>
  <c r="E347" i="7"/>
  <c r="F347" i="7"/>
  <c r="K347" i="7"/>
  <c r="L347" i="7"/>
  <c r="N347" i="7" s="1"/>
  <c r="Q347" i="7"/>
  <c r="R347" i="7"/>
  <c r="E348" i="7"/>
  <c r="F348" i="7"/>
  <c r="K348" i="7"/>
  <c r="L348" i="7"/>
  <c r="N348" i="7" s="1"/>
  <c r="Q348" i="7"/>
  <c r="R348" i="7"/>
  <c r="E349" i="7"/>
  <c r="F349" i="7"/>
  <c r="K349" i="7"/>
  <c r="L349" i="7"/>
  <c r="Q349" i="7"/>
  <c r="R349" i="7"/>
  <c r="E350" i="7"/>
  <c r="F350" i="7"/>
  <c r="K350" i="7"/>
  <c r="L350" i="7"/>
  <c r="Q350" i="7"/>
  <c r="R350" i="7"/>
  <c r="E351" i="7"/>
  <c r="F351" i="7"/>
  <c r="K351" i="7"/>
  <c r="L351" i="7"/>
  <c r="N351" i="7" s="1"/>
  <c r="Q351" i="7"/>
  <c r="R351" i="7"/>
  <c r="E352" i="7"/>
  <c r="F352" i="7"/>
  <c r="K352" i="7"/>
  <c r="L352" i="7"/>
  <c r="N352" i="7" s="1"/>
  <c r="Q352" i="7"/>
  <c r="R352" i="7"/>
  <c r="E353" i="7"/>
  <c r="F353" i="7"/>
  <c r="K353" i="7"/>
  <c r="L353" i="7"/>
  <c r="Q353" i="7"/>
  <c r="R353" i="7"/>
  <c r="E354" i="7"/>
  <c r="F354" i="7"/>
  <c r="K354" i="7"/>
  <c r="L354" i="7"/>
  <c r="Q354" i="7"/>
  <c r="R354" i="7"/>
  <c r="E355" i="7"/>
  <c r="F355" i="7"/>
  <c r="K355" i="7"/>
  <c r="L355" i="7"/>
  <c r="N355" i="7" s="1"/>
  <c r="Q355" i="7"/>
  <c r="R355" i="7"/>
  <c r="S355" i="7" s="1"/>
  <c r="E356" i="7"/>
  <c r="F356" i="7"/>
  <c r="K356" i="7"/>
  <c r="L356" i="7"/>
  <c r="Q356" i="7"/>
  <c r="R356" i="7"/>
  <c r="E357" i="7"/>
  <c r="F357" i="7"/>
  <c r="H357" i="7" s="1"/>
  <c r="K357" i="7"/>
  <c r="L357" i="7"/>
  <c r="N357" i="7" s="1"/>
  <c r="Q357" i="7"/>
  <c r="R357" i="7"/>
  <c r="E358" i="7"/>
  <c r="F358" i="7"/>
  <c r="K358" i="7"/>
  <c r="L358" i="7"/>
  <c r="N358" i="7" s="1"/>
  <c r="Q358" i="7"/>
  <c r="R358" i="7"/>
  <c r="E359" i="7"/>
  <c r="F359" i="7"/>
  <c r="K359" i="7"/>
  <c r="L359" i="7"/>
  <c r="N359" i="7" s="1"/>
  <c r="Q359" i="7"/>
  <c r="R359" i="7"/>
  <c r="E360" i="7"/>
  <c r="F360" i="7"/>
  <c r="K360" i="7"/>
  <c r="L360" i="7"/>
  <c r="N360" i="7" s="1"/>
  <c r="Q360" i="7"/>
  <c r="R360" i="7"/>
  <c r="E361" i="7"/>
  <c r="F361" i="7"/>
  <c r="K361" i="7"/>
  <c r="L361" i="7"/>
  <c r="N361" i="7" s="1"/>
  <c r="Q361" i="7"/>
  <c r="R361" i="7"/>
  <c r="E362" i="7"/>
  <c r="F362" i="7"/>
  <c r="K362" i="7"/>
  <c r="L362" i="7"/>
  <c r="N362" i="7" s="1"/>
  <c r="Q362" i="7"/>
  <c r="S362" i="7" s="1"/>
  <c r="R362" i="7"/>
  <c r="E363" i="7"/>
  <c r="F363" i="7"/>
  <c r="K363" i="7"/>
  <c r="L363" i="7"/>
  <c r="N363" i="7" s="1"/>
  <c r="Q363" i="7"/>
  <c r="R363" i="7"/>
  <c r="E364" i="7"/>
  <c r="F364" i="7"/>
  <c r="K364" i="7"/>
  <c r="L364" i="7"/>
  <c r="N364" i="7" s="1"/>
  <c r="Q364" i="7"/>
  <c r="R364" i="7"/>
  <c r="E365" i="7"/>
  <c r="F365" i="7"/>
  <c r="K365" i="7"/>
  <c r="L365" i="7"/>
  <c r="Q365" i="7"/>
  <c r="R365" i="7"/>
  <c r="E366" i="7"/>
  <c r="F366" i="7"/>
  <c r="K366" i="7"/>
  <c r="L366" i="7"/>
  <c r="Q366" i="7"/>
  <c r="R366" i="7"/>
  <c r="E367" i="7"/>
  <c r="F367" i="7"/>
  <c r="K367" i="7"/>
  <c r="L367" i="7"/>
  <c r="N367" i="7" s="1"/>
  <c r="Q367" i="7"/>
  <c r="R367" i="7"/>
  <c r="B100" i="7"/>
  <c r="E44" i="7"/>
  <c r="F44" i="7"/>
  <c r="K44" i="7"/>
  <c r="L44" i="7"/>
  <c r="N44" i="7" s="1"/>
  <c r="Q44" i="7"/>
  <c r="R44" i="7"/>
  <c r="S44" i="7" s="1"/>
  <c r="E45" i="7"/>
  <c r="F45" i="7"/>
  <c r="H45" i="7" s="1"/>
  <c r="K45" i="7"/>
  <c r="L45" i="7"/>
  <c r="N45" i="7" s="1"/>
  <c r="Q45" i="7"/>
  <c r="R45" i="7"/>
  <c r="E46" i="7"/>
  <c r="F46" i="7"/>
  <c r="K46" i="7"/>
  <c r="L46" i="7"/>
  <c r="N46" i="7" s="1"/>
  <c r="Q46" i="7"/>
  <c r="R46" i="7"/>
  <c r="E47" i="7"/>
  <c r="F47" i="7"/>
  <c r="K47" i="7"/>
  <c r="L47" i="7"/>
  <c r="N47" i="7" s="1"/>
  <c r="Q47" i="7"/>
  <c r="R47" i="7"/>
  <c r="S47" i="7" s="1"/>
  <c r="E48" i="7"/>
  <c r="F48" i="7"/>
  <c r="H48" i="7" s="1"/>
  <c r="K48" i="7"/>
  <c r="L48" i="7"/>
  <c r="N48" i="7" s="1"/>
  <c r="Q48" i="7"/>
  <c r="R48" i="7"/>
  <c r="E49" i="7"/>
  <c r="F49" i="7"/>
  <c r="H49" i="7" s="1"/>
  <c r="K49" i="7"/>
  <c r="L49" i="7"/>
  <c r="N49" i="7" s="1"/>
  <c r="Q49" i="7"/>
  <c r="R49" i="7"/>
  <c r="E50" i="7"/>
  <c r="F50" i="7"/>
  <c r="H50" i="7" s="1"/>
  <c r="K50" i="7"/>
  <c r="L50" i="7"/>
  <c r="N50" i="7" s="1"/>
  <c r="Q50" i="7"/>
  <c r="R50" i="7"/>
  <c r="E51" i="7"/>
  <c r="F51" i="7"/>
  <c r="H51" i="7" s="1"/>
  <c r="K51" i="7"/>
  <c r="L51" i="7"/>
  <c r="N51" i="7" s="1"/>
  <c r="Q51" i="7"/>
  <c r="R51" i="7"/>
  <c r="E52" i="7"/>
  <c r="F52" i="7"/>
  <c r="H52" i="7" s="1"/>
  <c r="K52" i="7"/>
  <c r="L52" i="7"/>
  <c r="N52" i="7" s="1"/>
  <c r="Q52" i="7"/>
  <c r="R52" i="7"/>
  <c r="E53" i="7"/>
  <c r="F53" i="7"/>
  <c r="H53" i="7" s="1"/>
  <c r="K53" i="7"/>
  <c r="L53" i="7"/>
  <c r="N53" i="7" s="1"/>
  <c r="Q53" i="7"/>
  <c r="R53" i="7"/>
  <c r="E54" i="7"/>
  <c r="F54" i="7"/>
  <c r="H54" i="7" s="1"/>
  <c r="K54" i="7"/>
  <c r="L54" i="7"/>
  <c r="N54" i="7" s="1"/>
  <c r="Q54" i="7"/>
  <c r="R54" i="7"/>
  <c r="E55" i="7"/>
  <c r="F55" i="7"/>
  <c r="H55" i="7" s="1"/>
  <c r="K55" i="7"/>
  <c r="L55" i="7"/>
  <c r="N55" i="7" s="1"/>
  <c r="Q55" i="7"/>
  <c r="R55" i="7"/>
  <c r="S55" i="7" s="1"/>
  <c r="E56" i="7"/>
  <c r="F56" i="7"/>
  <c r="H56" i="7" s="1"/>
  <c r="K56" i="7"/>
  <c r="L56" i="7"/>
  <c r="Q56" i="7"/>
  <c r="R56" i="7"/>
  <c r="E57" i="7"/>
  <c r="F57" i="7"/>
  <c r="K57" i="7"/>
  <c r="L57" i="7"/>
  <c r="N57" i="7" s="1"/>
  <c r="Q57" i="7"/>
  <c r="R57" i="7"/>
  <c r="E58" i="7"/>
  <c r="F58" i="7"/>
  <c r="H58" i="7" s="1"/>
  <c r="K58" i="7"/>
  <c r="L58" i="7"/>
  <c r="N58" i="7" s="1"/>
  <c r="Q58" i="7"/>
  <c r="R58" i="7"/>
  <c r="E59" i="7"/>
  <c r="F59" i="7"/>
  <c r="K59" i="7"/>
  <c r="L59" i="7"/>
  <c r="N59" i="7" s="1"/>
  <c r="Q59" i="7"/>
  <c r="R59" i="7"/>
  <c r="E60" i="7"/>
  <c r="F60" i="7"/>
  <c r="H60" i="7" s="1"/>
  <c r="K60" i="7"/>
  <c r="L60" i="7"/>
  <c r="N60" i="7" s="1"/>
  <c r="Q60" i="7"/>
  <c r="R60" i="7"/>
  <c r="E61" i="7"/>
  <c r="F61" i="7"/>
  <c r="H61" i="7" s="1"/>
  <c r="K61" i="7"/>
  <c r="L61" i="7"/>
  <c r="N61" i="7" s="1"/>
  <c r="Q61" i="7"/>
  <c r="R61" i="7"/>
  <c r="E62" i="7"/>
  <c r="F62" i="7"/>
  <c r="H62" i="7" s="1"/>
  <c r="K62" i="7"/>
  <c r="L62" i="7"/>
  <c r="N62" i="7" s="1"/>
  <c r="Q62" i="7"/>
  <c r="R62" i="7"/>
  <c r="E63" i="7"/>
  <c r="G63" i="7" s="1"/>
  <c r="F63" i="7"/>
  <c r="H63" i="7" s="1"/>
  <c r="K63" i="7"/>
  <c r="L63" i="7"/>
  <c r="N63" i="7" s="1"/>
  <c r="Q63" i="7"/>
  <c r="R63" i="7"/>
  <c r="E64" i="7"/>
  <c r="F64" i="7"/>
  <c r="H64" i="7" s="1"/>
  <c r="K64" i="7"/>
  <c r="L64" i="7"/>
  <c r="N64" i="7" s="1"/>
  <c r="Q64" i="7"/>
  <c r="R64" i="7"/>
  <c r="E65" i="7"/>
  <c r="F65" i="7"/>
  <c r="H65" i="7" s="1"/>
  <c r="K65" i="7"/>
  <c r="L65" i="7"/>
  <c r="N65" i="7" s="1"/>
  <c r="Q65" i="7"/>
  <c r="R65" i="7"/>
  <c r="E66" i="7"/>
  <c r="F66" i="7"/>
  <c r="H66" i="7" s="1"/>
  <c r="K66" i="7"/>
  <c r="L66" i="7"/>
  <c r="Q66" i="7"/>
  <c r="R66" i="7"/>
  <c r="E67" i="7"/>
  <c r="F67" i="7"/>
  <c r="H67" i="7" s="1"/>
  <c r="K67" i="7"/>
  <c r="L67" i="7"/>
  <c r="N67" i="7" s="1"/>
  <c r="Q67" i="7"/>
  <c r="R67" i="7"/>
  <c r="E68" i="7"/>
  <c r="F68" i="7"/>
  <c r="H68" i="7" s="1"/>
  <c r="K68" i="7"/>
  <c r="L68" i="7"/>
  <c r="N68" i="7" s="1"/>
  <c r="Q68" i="7"/>
  <c r="R68" i="7"/>
  <c r="E69" i="7"/>
  <c r="F69" i="7"/>
  <c r="H69" i="7" s="1"/>
  <c r="K69" i="7"/>
  <c r="L69" i="7"/>
  <c r="N69" i="7" s="1"/>
  <c r="Q69" i="7"/>
  <c r="R69" i="7"/>
  <c r="E70" i="7"/>
  <c r="F70" i="7"/>
  <c r="H70" i="7" s="1"/>
  <c r="K70" i="7"/>
  <c r="L70" i="7"/>
  <c r="Q70" i="7"/>
  <c r="R70" i="7"/>
  <c r="E71" i="7"/>
  <c r="F71" i="7"/>
  <c r="H71" i="7" s="1"/>
  <c r="K71" i="7"/>
  <c r="L71" i="7"/>
  <c r="N71" i="7" s="1"/>
  <c r="Q71" i="7"/>
  <c r="R71" i="7"/>
  <c r="E72" i="7"/>
  <c r="F72" i="7"/>
  <c r="K72" i="7"/>
  <c r="L72" i="7"/>
  <c r="N72" i="7" s="1"/>
  <c r="Q72" i="7"/>
  <c r="R72" i="7"/>
  <c r="E73" i="7"/>
  <c r="F73" i="7"/>
  <c r="H73" i="7" s="1"/>
  <c r="K73" i="7"/>
  <c r="L73" i="7"/>
  <c r="Q73" i="7"/>
  <c r="R73" i="7"/>
  <c r="E74" i="7"/>
  <c r="F74" i="7"/>
  <c r="K74" i="7"/>
  <c r="L74" i="7"/>
  <c r="Q74" i="7"/>
  <c r="R74" i="7"/>
  <c r="E75" i="7"/>
  <c r="F75" i="7"/>
  <c r="H75" i="7" s="1"/>
  <c r="K75" i="7"/>
  <c r="L75" i="7"/>
  <c r="Q75" i="7"/>
  <c r="R75" i="7"/>
  <c r="S75" i="7" s="1"/>
  <c r="E76" i="7"/>
  <c r="F76" i="7"/>
  <c r="K76" i="7"/>
  <c r="L76" i="7"/>
  <c r="Q76" i="7"/>
  <c r="R76" i="7"/>
  <c r="E77" i="7"/>
  <c r="F77" i="7"/>
  <c r="K77" i="7"/>
  <c r="L77" i="7"/>
  <c r="Q77" i="7"/>
  <c r="R77" i="7"/>
  <c r="E78" i="7"/>
  <c r="F78" i="7"/>
  <c r="K78" i="7"/>
  <c r="L78" i="7"/>
  <c r="Q78" i="7"/>
  <c r="R78" i="7"/>
  <c r="E79" i="7"/>
  <c r="F79" i="7"/>
  <c r="H79" i="7" s="1"/>
  <c r="K79" i="7"/>
  <c r="L79" i="7"/>
  <c r="Q79" i="7"/>
  <c r="R79" i="7"/>
  <c r="S79" i="7" s="1"/>
  <c r="E80" i="7"/>
  <c r="F80" i="7"/>
  <c r="K80" i="7"/>
  <c r="L80" i="7"/>
  <c r="Q80" i="7"/>
  <c r="R80" i="7"/>
  <c r="E81" i="7"/>
  <c r="F81" i="7"/>
  <c r="H81" i="7" s="1"/>
  <c r="K81" i="7"/>
  <c r="L81" i="7"/>
  <c r="Q81" i="7"/>
  <c r="R81" i="7"/>
  <c r="E82" i="7"/>
  <c r="F82" i="7"/>
  <c r="K82" i="7"/>
  <c r="L82" i="7"/>
  <c r="Q82" i="7"/>
  <c r="R82" i="7"/>
  <c r="S82" i="7" s="1"/>
  <c r="E83" i="7"/>
  <c r="F83" i="7"/>
  <c r="H83" i="7" s="1"/>
  <c r="K83" i="7"/>
  <c r="L83" i="7"/>
  <c r="Q83" i="7"/>
  <c r="R83" i="7"/>
  <c r="E84" i="7"/>
  <c r="F84" i="7"/>
  <c r="K84" i="7"/>
  <c r="L84" i="7"/>
  <c r="Q84" i="7"/>
  <c r="R84" i="7"/>
  <c r="E85" i="7"/>
  <c r="F85" i="7"/>
  <c r="K85" i="7"/>
  <c r="L85" i="7"/>
  <c r="Q85" i="7"/>
  <c r="R85" i="7"/>
  <c r="E86" i="7"/>
  <c r="F86" i="7"/>
  <c r="K86" i="7"/>
  <c r="L86" i="7"/>
  <c r="Q86" i="7"/>
  <c r="R86" i="7"/>
  <c r="E87" i="7"/>
  <c r="F87" i="7"/>
  <c r="K87" i="7"/>
  <c r="L87" i="7"/>
  <c r="Q87" i="7"/>
  <c r="R87" i="7"/>
  <c r="S87" i="7" s="1"/>
  <c r="E88" i="7"/>
  <c r="F88" i="7"/>
  <c r="K88" i="7"/>
  <c r="L88" i="7"/>
  <c r="Q88" i="7"/>
  <c r="R88" i="7"/>
  <c r="E89" i="7"/>
  <c r="F89" i="7"/>
  <c r="K89" i="7"/>
  <c r="L89" i="7"/>
  <c r="Q89" i="7"/>
  <c r="R89" i="7"/>
  <c r="E90" i="7"/>
  <c r="F90" i="7"/>
  <c r="K90" i="7"/>
  <c r="L90" i="7"/>
  <c r="Q90" i="7"/>
  <c r="R90" i="7"/>
  <c r="E91" i="7"/>
  <c r="F91" i="7"/>
  <c r="K91" i="7"/>
  <c r="L91" i="7"/>
  <c r="Q91" i="7"/>
  <c r="R91" i="7"/>
  <c r="E92" i="7"/>
  <c r="F92" i="7"/>
  <c r="K92" i="7"/>
  <c r="L92" i="7"/>
  <c r="Q92" i="7"/>
  <c r="R92" i="7"/>
  <c r="E93" i="7"/>
  <c r="F93" i="7"/>
  <c r="K93" i="7"/>
  <c r="L93" i="7"/>
  <c r="Q93" i="7"/>
  <c r="R93" i="7"/>
  <c r="E94" i="7"/>
  <c r="F94" i="7"/>
  <c r="K94" i="7"/>
  <c r="L94" i="7"/>
  <c r="Q94" i="7"/>
  <c r="R94" i="7"/>
  <c r="E95" i="7"/>
  <c r="F95" i="7"/>
  <c r="K95" i="7"/>
  <c r="L95" i="7"/>
  <c r="Q95" i="7"/>
  <c r="R95" i="7"/>
  <c r="S95" i="7" s="1"/>
  <c r="E96" i="7"/>
  <c r="F96" i="7"/>
  <c r="K96" i="7"/>
  <c r="L96" i="7"/>
  <c r="Q96" i="7"/>
  <c r="R96" i="7"/>
  <c r="E97" i="7"/>
  <c r="F97" i="7"/>
  <c r="K97" i="7"/>
  <c r="L97" i="7"/>
  <c r="Q97" i="7"/>
  <c r="R97" i="7"/>
  <c r="E98" i="7"/>
  <c r="F98" i="7"/>
  <c r="K98" i="7"/>
  <c r="L98" i="7"/>
  <c r="Q98" i="7"/>
  <c r="R98" i="7"/>
  <c r="E99" i="7"/>
  <c r="G99" i="7" s="1"/>
  <c r="F99" i="7"/>
  <c r="K99" i="7"/>
  <c r="L99" i="7"/>
  <c r="Q99" i="7"/>
  <c r="R99" i="7"/>
  <c r="E100" i="7"/>
  <c r="F100" i="7"/>
  <c r="K100" i="7"/>
  <c r="L100" i="7"/>
  <c r="Q100" i="7"/>
  <c r="R100" i="7"/>
  <c r="E101" i="7"/>
  <c r="F101" i="7"/>
  <c r="K101" i="7"/>
  <c r="L101" i="7"/>
  <c r="Q101" i="7"/>
  <c r="R101" i="7"/>
  <c r="K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8" i="7"/>
  <c r="M89" i="7" l="1"/>
  <c r="M49" i="7"/>
  <c r="M341" i="7"/>
  <c r="M325" i="7"/>
  <c r="M309" i="7"/>
  <c r="M94" i="7"/>
  <c r="M336" i="7"/>
  <c r="M332" i="7"/>
  <c r="M316" i="7"/>
  <c r="M308" i="7"/>
  <c r="M276" i="7"/>
  <c r="M260" i="7"/>
  <c r="M277" i="7"/>
  <c r="M149" i="7"/>
  <c r="M137" i="7"/>
  <c r="M121" i="7"/>
  <c r="M109" i="7"/>
  <c r="M105" i="7"/>
  <c r="M74" i="7"/>
  <c r="M54" i="7"/>
  <c r="M135" i="7"/>
  <c r="M119" i="7"/>
  <c r="M103" i="7"/>
  <c r="G76" i="7"/>
  <c r="G101" i="7"/>
  <c r="G295" i="7"/>
  <c r="G271" i="7"/>
  <c r="G263" i="7"/>
  <c r="G231" i="7"/>
  <c r="G219" i="7"/>
  <c r="G85" i="7"/>
  <c r="G304" i="7"/>
  <c r="G272" i="7"/>
  <c r="G264" i="7"/>
  <c r="G232" i="7"/>
  <c r="G208" i="7"/>
  <c r="G120" i="7"/>
  <c r="G104" i="7"/>
  <c r="G317" i="7"/>
  <c r="N121" i="7"/>
  <c r="M117" i="7"/>
  <c r="N117" i="7"/>
  <c r="N103" i="7"/>
  <c r="N101" i="7"/>
  <c r="G46" i="7"/>
  <c r="H46" i="7"/>
  <c r="G44" i="7"/>
  <c r="H44" i="7"/>
  <c r="M356" i="7"/>
  <c r="N356" i="7"/>
  <c r="M354" i="7"/>
  <c r="N354" i="7"/>
  <c r="M350" i="7"/>
  <c r="N350" i="7"/>
  <c r="S314" i="7"/>
  <c r="S306" i="7"/>
  <c r="G153" i="7"/>
  <c r="H153" i="7"/>
  <c r="G151" i="7"/>
  <c r="H151" i="7"/>
  <c r="G147" i="7"/>
  <c r="H147" i="7"/>
  <c r="G72" i="7"/>
  <c r="H72" i="7"/>
  <c r="G169" i="7"/>
  <c r="H169" i="7"/>
  <c r="S99" i="7"/>
  <c r="S89" i="7"/>
  <c r="N99" i="7"/>
  <c r="N97" i="7"/>
  <c r="N95" i="7"/>
  <c r="N93" i="7"/>
  <c r="N91" i="7"/>
  <c r="N89" i="7"/>
  <c r="N87" i="7"/>
  <c r="N85" i="7"/>
  <c r="S59" i="7"/>
  <c r="H366" i="7"/>
  <c r="G364" i="7"/>
  <c r="H364" i="7"/>
  <c r="H362" i="7"/>
  <c r="G360" i="7"/>
  <c r="H360" i="7"/>
  <c r="H358" i="7"/>
  <c r="N346" i="7"/>
  <c r="N344" i="7"/>
  <c r="N342" i="7"/>
  <c r="M340" i="7"/>
  <c r="N340" i="7"/>
  <c r="M338" i="7"/>
  <c r="N338" i="7"/>
  <c r="N336" i="7"/>
  <c r="N334" i="7"/>
  <c r="N332" i="7"/>
  <c r="N330" i="7"/>
  <c r="M328" i="7"/>
  <c r="N328" i="7"/>
  <c r="N326" i="7"/>
  <c r="N324" i="7"/>
  <c r="N322" i="7"/>
  <c r="N320" i="7"/>
  <c r="N318" i="7"/>
  <c r="N316" i="7"/>
  <c r="N314" i="7"/>
  <c r="N312" i="7"/>
  <c r="N310" i="7"/>
  <c r="N308" i="7"/>
  <c r="N306" i="7"/>
  <c r="N304" i="7"/>
  <c r="N302" i="7"/>
  <c r="N300" i="7"/>
  <c r="N298" i="7"/>
  <c r="N296" i="7"/>
  <c r="N294" i="7"/>
  <c r="N292" i="7"/>
  <c r="N290" i="7"/>
  <c r="N288" i="7"/>
  <c r="N286" i="7"/>
  <c r="N284" i="7"/>
  <c r="N282" i="7"/>
  <c r="N280" i="7"/>
  <c r="M278" i="7"/>
  <c r="N278" i="7"/>
  <c r="S274" i="7"/>
  <c r="S266" i="7"/>
  <c r="S250" i="7"/>
  <c r="S234" i="7"/>
  <c r="S190" i="7"/>
  <c r="S174" i="7"/>
  <c r="S166" i="7"/>
  <c r="H121" i="7"/>
  <c r="H119" i="7"/>
  <c r="H117" i="7"/>
  <c r="H115" i="7"/>
  <c r="H113" i="7"/>
  <c r="H111" i="7"/>
  <c r="H109" i="7"/>
  <c r="H107" i="7"/>
  <c r="H105" i="7"/>
  <c r="H103" i="7"/>
  <c r="G195" i="7"/>
  <c r="H195" i="7"/>
  <c r="G189" i="7"/>
  <c r="H189" i="7"/>
  <c r="G171" i="7"/>
  <c r="H171" i="7"/>
  <c r="G167" i="7"/>
  <c r="H167" i="7"/>
  <c r="N83" i="7"/>
  <c r="M81" i="7"/>
  <c r="N81" i="7"/>
  <c r="M79" i="7"/>
  <c r="N79" i="7"/>
  <c r="N77" i="7"/>
  <c r="N75" i="7"/>
  <c r="H356" i="7"/>
  <c r="H354" i="7"/>
  <c r="H352" i="7"/>
  <c r="H350" i="7"/>
  <c r="G348" i="7"/>
  <c r="H348" i="7"/>
  <c r="N276" i="7"/>
  <c r="N274" i="7"/>
  <c r="N272" i="7"/>
  <c r="N270" i="7"/>
  <c r="N268" i="7"/>
  <c r="N266" i="7"/>
  <c r="N264" i="7"/>
  <c r="N262" i="7"/>
  <c r="N260" i="7"/>
  <c r="N258" i="7"/>
  <c r="N256" i="7"/>
  <c r="N254" i="7"/>
  <c r="N252" i="7"/>
  <c r="N250" i="7"/>
  <c r="N248" i="7"/>
  <c r="M246" i="7"/>
  <c r="N246" i="7"/>
  <c r="N244" i="7"/>
  <c r="N242" i="7"/>
  <c r="N240" i="7"/>
  <c r="N238" i="7"/>
  <c r="N236" i="7"/>
  <c r="N234" i="7"/>
  <c r="N232" i="7"/>
  <c r="N230" i="7"/>
  <c r="N228" i="7"/>
  <c r="N226" i="7"/>
  <c r="N224" i="7"/>
  <c r="N222" i="7"/>
  <c r="N220" i="7"/>
  <c r="N218" i="7"/>
  <c r="N216" i="7"/>
  <c r="N214" i="7"/>
  <c r="N212" i="7"/>
  <c r="M210" i="7"/>
  <c r="N210" i="7"/>
  <c r="M208" i="7"/>
  <c r="N208" i="7"/>
  <c r="H101" i="7"/>
  <c r="H99" i="7"/>
  <c r="H97" i="7"/>
  <c r="H95" i="7"/>
  <c r="H93" i="7"/>
  <c r="H91" i="7"/>
  <c r="H89" i="7"/>
  <c r="H87" i="7"/>
  <c r="M73" i="7"/>
  <c r="N73" i="7"/>
  <c r="S361" i="7"/>
  <c r="S359" i="7"/>
  <c r="G352" i="7"/>
  <c r="H346" i="7"/>
  <c r="G344" i="7"/>
  <c r="H344" i="7"/>
  <c r="H342" i="7"/>
  <c r="H340" i="7"/>
  <c r="H338" i="7"/>
  <c r="H336" i="7"/>
  <c r="H334" i="7"/>
  <c r="H332" i="7"/>
  <c r="H330" i="7"/>
  <c r="G328" i="7"/>
  <c r="H328" i="7"/>
  <c r="H326" i="7"/>
  <c r="H324" i="7"/>
  <c r="H322" i="7"/>
  <c r="G320" i="7"/>
  <c r="H320" i="7"/>
  <c r="H318" i="7"/>
  <c r="H316" i="7"/>
  <c r="H314" i="7"/>
  <c r="G312" i="7"/>
  <c r="H312" i="7"/>
  <c r="G310" i="7"/>
  <c r="H310" i="7"/>
  <c r="H308" i="7"/>
  <c r="H306" i="7"/>
  <c r="H304" i="7"/>
  <c r="H302" i="7"/>
  <c r="H300" i="7"/>
  <c r="H298" i="7"/>
  <c r="H296" i="7"/>
  <c r="H294" i="7"/>
  <c r="H292" i="7"/>
  <c r="H290" i="7"/>
  <c r="G288" i="7"/>
  <c r="H288" i="7"/>
  <c r="H286" i="7"/>
  <c r="H284" i="7"/>
  <c r="H282" i="7"/>
  <c r="G280" i="7"/>
  <c r="H280" i="7"/>
  <c r="G278" i="7"/>
  <c r="H278" i="7"/>
  <c r="M228" i="7"/>
  <c r="M224" i="7"/>
  <c r="M194" i="7"/>
  <c r="N194" i="7"/>
  <c r="M192" i="7"/>
  <c r="N192" i="7"/>
  <c r="M190" i="7"/>
  <c r="N190" i="7"/>
  <c r="M188" i="7"/>
  <c r="N188" i="7"/>
  <c r="M168" i="7"/>
  <c r="N168" i="7"/>
  <c r="M166" i="7"/>
  <c r="N166" i="7"/>
  <c r="S154" i="7"/>
  <c r="S138" i="7"/>
  <c r="S136" i="7"/>
  <c r="G187" i="7"/>
  <c r="H187" i="7"/>
  <c r="H85" i="7"/>
  <c r="G77" i="7"/>
  <c r="H77" i="7"/>
  <c r="H270" i="7"/>
  <c r="H268" i="7"/>
  <c r="H266" i="7"/>
  <c r="H264" i="7"/>
  <c r="H262" i="7"/>
  <c r="H260" i="7"/>
  <c r="H258" i="7"/>
  <c r="G256" i="7"/>
  <c r="H256" i="7"/>
  <c r="H254" i="7"/>
  <c r="H252" i="7"/>
  <c r="H250" i="7"/>
  <c r="H248" i="7"/>
  <c r="H246" i="7"/>
  <c r="H244" i="7"/>
  <c r="H242" i="7"/>
  <c r="H240" i="7"/>
  <c r="H238" i="7"/>
  <c r="G236" i="7"/>
  <c r="H236" i="7"/>
  <c r="H234" i="7"/>
  <c r="H232" i="7"/>
  <c r="H230" i="7"/>
  <c r="H228" i="7"/>
  <c r="H226" i="7"/>
  <c r="H224" i="7"/>
  <c r="H222" i="7"/>
  <c r="G220" i="7"/>
  <c r="H220" i="7"/>
  <c r="G218" i="7"/>
  <c r="H218" i="7"/>
  <c r="H216" i="7"/>
  <c r="H214" i="7"/>
  <c r="G212" i="7"/>
  <c r="H212" i="7"/>
  <c r="H210" i="7"/>
  <c r="M152" i="7"/>
  <c r="N152" i="7"/>
  <c r="M146" i="7"/>
  <c r="N146" i="7"/>
  <c r="H74" i="7"/>
  <c r="M366" i="7"/>
  <c r="N366" i="7"/>
  <c r="G193" i="7"/>
  <c r="H193" i="7"/>
  <c r="G59" i="7"/>
  <c r="H59" i="7"/>
  <c r="G57" i="7"/>
  <c r="H57" i="7"/>
  <c r="M365" i="7"/>
  <c r="N365" i="7"/>
  <c r="M357" i="7"/>
  <c r="S345" i="7"/>
  <c r="S343" i="7"/>
  <c r="S339" i="7"/>
  <c r="S329" i="7"/>
  <c r="H208" i="7"/>
  <c r="G188" i="7"/>
  <c r="H188" i="7"/>
  <c r="G176" i="7"/>
  <c r="H176" i="7"/>
  <c r="G172" i="7"/>
  <c r="H172" i="7"/>
  <c r="M349" i="7"/>
  <c r="N349" i="7"/>
  <c r="G132" i="7"/>
  <c r="H132" i="7"/>
  <c r="N100" i="7"/>
  <c r="N98" i="7"/>
  <c r="N96" i="7"/>
  <c r="N94" i="7"/>
  <c r="N92" i="7"/>
  <c r="M90" i="7"/>
  <c r="N90" i="7"/>
  <c r="N88" i="7"/>
  <c r="M86" i="7"/>
  <c r="N86" i="7"/>
  <c r="S78" i="7"/>
  <c r="G53" i="7"/>
  <c r="G367" i="7"/>
  <c r="H367" i="7"/>
  <c r="G365" i="7"/>
  <c r="H365" i="7"/>
  <c r="H363" i="7"/>
  <c r="G361" i="7"/>
  <c r="H361" i="7"/>
  <c r="H359" i="7"/>
  <c r="N345" i="7"/>
  <c r="N343" i="7"/>
  <c r="N341" i="7"/>
  <c r="N339" i="7"/>
  <c r="N337" i="7"/>
  <c r="N335" i="7"/>
  <c r="N333" i="7"/>
  <c r="N331" i="7"/>
  <c r="N329" i="7"/>
  <c r="N327" i="7"/>
  <c r="N325" i="7"/>
  <c r="N323" i="7"/>
  <c r="N321" i="7"/>
  <c r="N319" i="7"/>
  <c r="N317" i="7"/>
  <c r="N315" i="7"/>
  <c r="N313" i="7"/>
  <c r="N311" i="7"/>
  <c r="N309" i="7"/>
  <c r="N307" i="7"/>
  <c r="N305" i="7"/>
  <c r="N303" i="7"/>
  <c r="N301" i="7"/>
  <c r="N299" i="7"/>
  <c r="N297" i="7"/>
  <c r="N295" i="7"/>
  <c r="N293" i="7"/>
  <c r="N291" i="7"/>
  <c r="N289" i="7"/>
  <c r="N287" i="7"/>
  <c r="N285" i="7"/>
  <c r="N283" i="7"/>
  <c r="N281" i="7"/>
  <c r="N279" i="7"/>
  <c r="S273" i="7"/>
  <c r="S265" i="7"/>
  <c r="S233" i="7"/>
  <c r="S195" i="7"/>
  <c r="S193" i="7"/>
  <c r="S189" i="7"/>
  <c r="S187" i="7"/>
  <c r="S167" i="7"/>
  <c r="S165" i="7"/>
  <c r="G160" i="7"/>
  <c r="G144" i="7"/>
  <c r="H120" i="7"/>
  <c r="H118" i="7"/>
  <c r="H116" i="7"/>
  <c r="H114" i="7"/>
  <c r="G112" i="7"/>
  <c r="H112" i="7"/>
  <c r="H110" i="7"/>
  <c r="H108" i="7"/>
  <c r="H106" i="7"/>
  <c r="H104" i="7"/>
  <c r="H102" i="7"/>
  <c r="G47" i="7"/>
  <c r="H47" i="7"/>
  <c r="N84" i="7"/>
  <c r="N82" i="7"/>
  <c r="N80" i="7"/>
  <c r="N78" i="7"/>
  <c r="N76" i="7"/>
  <c r="H355" i="7"/>
  <c r="H353" i="7"/>
  <c r="G351" i="7"/>
  <c r="H351" i="7"/>
  <c r="G349" i="7"/>
  <c r="H349" i="7"/>
  <c r="H347" i="7"/>
  <c r="N277" i="7"/>
  <c r="N275" i="7"/>
  <c r="N273" i="7"/>
  <c r="N271" i="7"/>
  <c r="N269" i="7"/>
  <c r="N267" i="7"/>
  <c r="N265" i="7"/>
  <c r="N263" i="7"/>
  <c r="N261" i="7"/>
  <c r="N259" i="7"/>
  <c r="N257" i="7"/>
  <c r="N255" i="7"/>
  <c r="N253" i="7"/>
  <c r="N251" i="7"/>
  <c r="N249" i="7"/>
  <c r="N247" i="7"/>
  <c r="N245" i="7"/>
  <c r="N243" i="7"/>
  <c r="N241" i="7"/>
  <c r="N239" i="7"/>
  <c r="M237" i="7"/>
  <c r="N237" i="7"/>
  <c r="M235" i="7"/>
  <c r="N235" i="7"/>
  <c r="N233" i="7"/>
  <c r="N231" i="7"/>
  <c r="N229" i="7"/>
  <c r="N227" i="7"/>
  <c r="N225" i="7"/>
  <c r="N223" i="7"/>
  <c r="N221" i="7"/>
  <c r="N219" i="7"/>
  <c r="N217" i="7"/>
  <c r="N215" i="7"/>
  <c r="N213" i="7"/>
  <c r="N211" i="7"/>
  <c r="M209" i="7"/>
  <c r="N209" i="7"/>
  <c r="M353" i="7"/>
  <c r="N353" i="7"/>
  <c r="G156" i="7"/>
  <c r="H156" i="7"/>
  <c r="G128" i="7"/>
  <c r="H128" i="7"/>
  <c r="H100" i="7"/>
  <c r="H98" i="7"/>
  <c r="H96" i="7"/>
  <c r="H94" i="7"/>
  <c r="H92" i="7"/>
  <c r="G90" i="7"/>
  <c r="H90" i="7"/>
  <c r="H88" i="7"/>
  <c r="H86" i="7"/>
  <c r="N74" i="7"/>
  <c r="M70" i="7"/>
  <c r="N70" i="7"/>
  <c r="M66" i="7"/>
  <c r="N66" i="7"/>
  <c r="M56" i="7"/>
  <c r="N56" i="7"/>
  <c r="S358" i="7"/>
  <c r="G345" i="7"/>
  <c r="H345" i="7"/>
  <c r="H343" i="7"/>
  <c r="H341" i="7"/>
  <c r="H339" i="7"/>
  <c r="G337" i="7"/>
  <c r="H337" i="7"/>
  <c r="H335" i="7"/>
  <c r="H333" i="7"/>
  <c r="H331" i="7"/>
  <c r="G329" i="7"/>
  <c r="H329" i="7"/>
  <c r="H327" i="7"/>
  <c r="H325" i="7"/>
  <c r="H323" i="7"/>
  <c r="H321" i="7"/>
  <c r="H319" i="7"/>
  <c r="H317" i="7"/>
  <c r="H315" i="7"/>
  <c r="H313" i="7"/>
  <c r="H311" i="7"/>
  <c r="H309" i="7"/>
  <c r="H307" i="7"/>
  <c r="H305" i="7"/>
  <c r="H303" i="7"/>
  <c r="H301" i="7"/>
  <c r="H299" i="7"/>
  <c r="H297" i="7"/>
  <c r="H295" i="7"/>
  <c r="H293" i="7"/>
  <c r="H291" i="7"/>
  <c r="H289" i="7"/>
  <c r="H287" i="7"/>
  <c r="H285" i="7"/>
  <c r="H283" i="7"/>
  <c r="H281" i="7"/>
  <c r="H279" i="7"/>
  <c r="M245" i="7"/>
  <c r="M229" i="7"/>
  <c r="M225" i="7"/>
  <c r="M197" i="7"/>
  <c r="N197" i="7"/>
  <c r="M169" i="7"/>
  <c r="N169" i="7"/>
  <c r="M165" i="7"/>
  <c r="G84" i="7"/>
  <c r="H84" i="7"/>
  <c r="G82" i="7"/>
  <c r="H82" i="7"/>
  <c r="H80" i="7"/>
  <c r="H78" i="7"/>
  <c r="H76" i="7"/>
  <c r="S354" i="7"/>
  <c r="H277" i="7"/>
  <c r="H275" i="7"/>
  <c r="H273" i="7"/>
  <c r="H271" i="7"/>
  <c r="H269" i="7"/>
  <c r="H267" i="7"/>
  <c r="H265" i="7"/>
  <c r="H263" i="7"/>
  <c r="H261" i="7"/>
  <c r="H259" i="7"/>
  <c r="H257" i="7"/>
  <c r="H255" i="7"/>
  <c r="H253" i="7"/>
  <c r="H251" i="7"/>
  <c r="H249" i="7"/>
  <c r="H247" i="7"/>
  <c r="H245" i="7"/>
  <c r="H243" i="7"/>
  <c r="H241" i="7"/>
  <c r="H239" i="7"/>
  <c r="H237" i="7"/>
  <c r="H235" i="7"/>
  <c r="H233" i="7"/>
  <c r="H231" i="7"/>
  <c r="H229" i="7"/>
  <c r="H227" i="7"/>
  <c r="H225" i="7"/>
  <c r="H223" i="7"/>
  <c r="H221" i="7"/>
  <c r="H219" i="7"/>
  <c r="H217" i="7"/>
  <c r="G215" i="7"/>
  <c r="H215" i="7"/>
  <c r="G213" i="7"/>
  <c r="H213" i="7"/>
  <c r="G211" i="7"/>
  <c r="H211" i="7"/>
  <c r="G209" i="7"/>
  <c r="H209" i="7"/>
  <c r="N163" i="7"/>
  <c r="N161" i="7"/>
  <c r="N159" i="7"/>
  <c r="N157" i="7"/>
  <c r="M155" i="7"/>
  <c r="N155" i="7"/>
  <c r="N153" i="7"/>
  <c r="N151" i="7"/>
  <c r="N149" i="7"/>
  <c r="N147" i="7"/>
  <c r="M145" i="7"/>
  <c r="N145" i="7"/>
  <c r="N143" i="7"/>
  <c r="N141" i="7"/>
  <c r="N139" i="7"/>
  <c r="N137" i="7"/>
  <c r="N135" i="7"/>
  <c r="N133" i="7"/>
  <c r="N131" i="7"/>
  <c r="N129" i="7"/>
  <c r="N127" i="7"/>
  <c r="N125" i="7"/>
  <c r="N123" i="7"/>
  <c r="G65" i="7"/>
  <c r="S63" i="7"/>
  <c r="S97" i="7"/>
  <c r="G93" i="7"/>
  <c r="S91" i="7"/>
  <c r="G88" i="7"/>
  <c r="S86" i="7"/>
  <c r="M84" i="7"/>
  <c r="M82" i="7"/>
  <c r="G81" i="7"/>
  <c r="M80" i="7"/>
  <c r="M77" i="7"/>
  <c r="S76" i="7"/>
  <c r="S71" i="7"/>
  <c r="G71" i="7"/>
  <c r="M99" i="7"/>
  <c r="S98" i="7"/>
  <c r="G98" i="7"/>
  <c r="M97" i="7"/>
  <c r="S84" i="7"/>
  <c r="G74" i="7"/>
  <c r="S67" i="7"/>
  <c r="G67" i="7"/>
  <c r="S64" i="7"/>
  <c r="G64" i="7"/>
  <c r="M63" i="7"/>
  <c r="S62" i="7"/>
  <c r="G62" i="7"/>
  <c r="M61" i="7"/>
  <c r="G55" i="7"/>
  <c r="M50" i="7"/>
  <c r="S49" i="7"/>
  <c r="G49" i="7"/>
  <c r="M48" i="7"/>
  <c r="M364" i="7"/>
  <c r="G363" i="7"/>
  <c r="M362" i="7"/>
  <c r="S353" i="7"/>
  <c r="M352" i="7"/>
  <c r="S351" i="7"/>
  <c r="G343" i="7"/>
  <c r="S341" i="7"/>
  <c r="G341" i="7"/>
  <c r="G336" i="7"/>
  <c r="S334" i="7"/>
  <c r="M333" i="7"/>
  <c r="G332" i="7"/>
  <c r="G311" i="7"/>
  <c r="G305" i="7"/>
  <c r="M302" i="7"/>
  <c r="S299" i="7"/>
  <c r="S291" i="7"/>
  <c r="G289" i="7"/>
  <c r="M285" i="7"/>
  <c r="S282" i="7"/>
  <c r="M269" i="7"/>
  <c r="G268" i="7"/>
  <c r="M267" i="7"/>
  <c r="S258" i="7"/>
  <c r="M257" i="7"/>
  <c r="S256" i="7"/>
  <c r="G255" i="7"/>
  <c r="M252" i="7"/>
  <c r="S249" i="7"/>
  <c r="M244" i="7"/>
  <c r="S241" i="7"/>
  <c r="G239" i="7"/>
  <c r="S223" i="7"/>
  <c r="M222" i="7"/>
  <c r="S212" i="7"/>
  <c r="S206" i="7"/>
  <c r="G204" i="7"/>
  <c r="M201" i="7"/>
  <c r="S198" i="7"/>
  <c r="G185" i="7"/>
  <c r="M184" i="7"/>
  <c r="S183" i="7"/>
  <c r="G183" i="7"/>
  <c r="M182" i="7"/>
  <c r="S181" i="7"/>
  <c r="S179" i="7"/>
  <c r="G179" i="7"/>
  <c r="M178" i="7"/>
  <c r="S177" i="7"/>
  <c r="G177" i="7"/>
  <c r="M176" i="7"/>
  <c r="S170" i="7"/>
  <c r="G164" i="7"/>
  <c r="M161" i="7"/>
  <c r="S158" i="7"/>
  <c r="M142" i="7"/>
  <c r="S141" i="7"/>
  <c r="G141" i="7"/>
  <c r="M140" i="7"/>
  <c r="M131" i="7"/>
  <c r="G130" i="7"/>
  <c r="S126" i="7"/>
  <c r="G126" i="7"/>
  <c r="S124" i="7"/>
  <c r="G248" i="7"/>
  <c r="S246" i="7"/>
  <c r="G246" i="7"/>
  <c r="M218" i="7"/>
  <c r="G217" i="7"/>
  <c r="G196" i="7"/>
  <c r="M193" i="7"/>
  <c r="M174" i="7"/>
  <c r="S173" i="7"/>
  <c r="G173" i="7"/>
  <c r="M172" i="7"/>
  <c r="S171" i="7"/>
  <c r="M153" i="7"/>
  <c r="S150" i="7"/>
  <c r="G148" i="7"/>
  <c r="G116" i="7"/>
  <c r="S114" i="7"/>
  <c r="G114" i="7"/>
  <c r="S106" i="7"/>
  <c r="G61" i="7"/>
  <c r="M60" i="7"/>
  <c r="G54" i="7"/>
  <c r="M53" i="7"/>
  <c r="S52" i="7"/>
  <c r="G52" i="7"/>
  <c r="M51" i="7"/>
  <c r="G50" i="7"/>
  <c r="M46" i="7"/>
  <c r="G45" i="7"/>
  <c r="S367" i="7"/>
  <c r="G359" i="7"/>
  <c r="S357" i="7"/>
  <c r="G357" i="7"/>
  <c r="M348" i="7"/>
  <c r="G347" i="7"/>
  <c r="M346" i="7"/>
  <c r="G335" i="7"/>
  <c r="G331" i="7"/>
  <c r="G324" i="7"/>
  <c r="M323" i="7"/>
  <c r="S320" i="7"/>
  <c r="M301" i="7"/>
  <c r="S298" i="7"/>
  <c r="M297" i="7"/>
  <c r="S296" i="7"/>
  <c r="S290" i="7"/>
  <c r="M289" i="7"/>
  <c r="S288" i="7"/>
  <c r="G287" i="7"/>
  <c r="M284" i="7"/>
  <c r="S281" i="7"/>
  <c r="S267" i="7"/>
  <c r="G257" i="7"/>
  <c r="S242" i="7"/>
  <c r="G240" i="7"/>
  <c r="S226" i="7"/>
  <c r="G224" i="7"/>
  <c r="M223" i="7"/>
  <c r="M221" i="7"/>
  <c r="S220" i="7"/>
  <c r="M206" i="7"/>
  <c r="S205" i="7"/>
  <c r="G205" i="7"/>
  <c r="M204" i="7"/>
  <c r="S203" i="7"/>
  <c r="G203" i="7"/>
  <c r="G201" i="7"/>
  <c r="M200" i="7"/>
  <c r="S199" i="7"/>
  <c r="G199" i="7"/>
  <c r="M198" i="7"/>
  <c r="S197" i="7"/>
  <c r="G192" i="7"/>
  <c r="M185" i="7"/>
  <c r="S182" i="7"/>
  <c r="G180" i="7"/>
  <c r="M177" i="7"/>
  <c r="S163" i="7"/>
  <c r="G163" i="7"/>
  <c r="M162" i="7"/>
  <c r="S161" i="7"/>
  <c r="M158" i="7"/>
  <c r="S157" i="7"/>
  <c r="G157" i="7"/>
  <c r="M156" i="7"/>
  <c r="S142" i="7"/>
  <c r="G140" i="7"/>
  <c r="M133" i="7"/>
  <c r="S81" i="7"/>
  <c r="S93" i="7"/>
  <c r="M92" i="7"/>
  <c r="M87" i="7"/>
  <c r="G69" i="7"/>
  <c r="M68" i="7"/>
  <c r="M58" i="7"/>
  <c r="S50" i="7"/>
  <c r="S365" i="7"/>
  <c r="M360" i="7"/>
  <c r="G355" i="7"/>
  <c r="S349" i="7"/>
  <c r="M344" i="7"/>
  <c r="G339" i="7"/>
  <c r="S337" i="7"/>
  <c r="S335" i="7"/>
  <c r="S330" i="7"/>
  <c r="M326" i="7"/>
  <c r="S325" i="7"/>
  <c r="S322" i="7"/>
  <c r="M321" i="7"/>
  <c r="S317" i="7"/>
  <c r="S315" i="7"/>
  <c r="G313" i="7"/>
  <c r="G308" i="7"/>
  <c r="M305" i="7"/>
  <c r="S304" i="7"/>
  <c r="S302" i="7"/>
  <c r="G302" i="7"/>
  <c r="M300" i="7"/>
  <c r="G297" i="7"/>
  <c r="M294" i="7"/>
  <c r="M98" i="7"/>
  <c r="G97" i="7"/>
  <c r="G94" i="7"/>
  <c r="M93" i="7"/>
  <c r="S92" i="7"/>
  <c r="G92" i="7"/>
  <c r="S90" i="7"/>
  <c r="G89" i="7"/>
  <c r="M85" i="7"/>
  <c r="S83" i="7"/>
  <c r="G83" i="7"/>
  <c r="G80" i="7"/>
  <c r="M78" i="7"/>
  <c r="S74" i="7"/>
  <c r="S73" i="7"/>
  <c r="G73" i="7"/>
  <c r="M72" i="7"/>
  <c r="G70" i="7"/>
  <c r="M69" i="7"/>
  <c r="S68" i="7"/>
  <c r="G68" i="7"/>
  <c r="M67" i="7"/>
  <c r="S66" i="7"/>
  <c r="M62" i="7"/>
  <c r="M59" i="7"/>
  <c r="S58" i="7"/>
  <c r="G58" i="7"/>
  <c r="M57" i="7"/>
  <c r="S56" i="7"/>
  <c r="G56" i="7"/>
  <c r="S53" i="7"/>
  <c r="S51" i="7"/>
  <c r="G51" i="7"/>
  <c r="S48" i="7"/>
  <c r="S45" i="7"/>
  <c r="S366" i="7"/>
  <c r="S363" i="7"/>
  <c r="M361" i="7"/>
  <c r="M358" i="7"/>
  <c r="G356" i="7"/>
  <c r="G353" i="7"/>
  <c r="S350" i="7"/>
  <c r="S347" i="7"/>
  <c r="M345" i="7"/>
  <c r="M342" i="7"/>
  <c r="G340" i="7"/>
  <c r="S338" i="7"/>
  <c r="M337" i="7"/>
  <c r="M334" i="7"/>
  <c r="G333" i="7"/>
  <c r="S331" i="7"/>
  <c r="M329" i="7"/>
  <c r="M324" i="7"/>
  <c r="M322" i="7"/>
  <c r="G321" i="7"/>
  <c r="M317" i="7"/>
  <c r="M310" i="7"/>
  <c r="G300" i="7"/>
  <c r="M299" i="7"/>
  <c r="M292" i="7"/>
  <c r="M330" i="7"/>
  <c r="S319" i="7"/>
  <c r="G316" i="7"/>
  <c r="M315" i="7"/>
  <c r="M313" i="7"/>
  <c r="S307" i="7"/>
  <c r="M76" i="7"/>
  <c r="S46" i="7"/>
  <c r="M327" i="7"/>
  <c r="S305" i="7"/>
  <c r="G303" i="7"/>
  <c r="G296" i="7"/>
  <c r="S294" i="7"/>
  <c r="G294" i="7"/>
  <c r="G292" i="7"/>
  <c r="M291" i="7"/>
  <c r="S289" i="7"/>
  <c r="M286" i="7"/>
  <c r="S283" i="7"/>
  <c r="G281" i="7"/>
  <c r="G276" i="7"/>
  <c r="M275" i="7"/>
  <c r="M273" i="7"/>
  <c r="S272" i="7"/>
  <c r="S270" i="7"/>
  <c r="G270" i="7"/>
  <c r="M268" i="7"/>
  <c r="G265" i="7"/>
  <c r="M262" i="7"/>
  <c r="S259" i="7"/>
  <c r="S254" i="7"/>
  <c r="G254" i="7"/>
  <c r="G252" i="7"/>
  <c r="M251" i="7"/>
  <c r="M249" i="7"/>
  <c r="S248" i="7"/>
  <c r="G247" i="7"/>
  <c r="S243" i="7"/>
  <c r="G241" i="7"/>
  <c r="M238" i="7"/>
  <c r="M233" i="7"/>
  <c r="S232" i="7"/>
  <c r="S230" i="7"/>
  <c r="G230" i="7"/>
  <c r="G228" i="7"/>
  <c r="M227" i="7"/>
  <c r="S222" i="7"/>
  <c r="M219" i="7"/>
  <c r="S210" i="7"/>
  <c r="G210" i="7"/>
  <c r="G200" i="7"/>
  <c r="M199" i="7"/>
  <c r="M189" i="7"/>
  <c r="S188" i="7"/>
  <c r="S178" i="7"/>
  <c r="G178" i="7"/>
  <c r="G168" i="7"/>
  <c r="M167" i="7"/>
  <c r="G154" i="7"/>
  <c r="M147" i="7"/>
  <c r="G146" i="7"/>
  <c r="G137" i="7"/>
  <c r="M136" i="7"/>
  <c r="S135" i="7"/>
  <c r="G135" i="7"/>
  <c r="S130" i="7"/>
  <c r="M129" i="7"/>
  <c r="M126" i="7"/>
  <c r="S125" i="7"/>
  <c r="G125" i="7"/>
  <c r="M124" i="7"/>
  <c r="S118" i="7"/>
  <c r="S115" i="7"/>
  <c r="G115" i="7"/>
  <c r="M114" i="7"/>
  <c r="S113" i="7"/>
  <c r="G108" i="7"/>
  <c r="G105" i="7"/>
  <c r="M104" i="7"/>
  <c r="S103" i="7"/>
  <c r="G103" i="7"/>
  <c r="M102" i="7"/>
  <c r="S286" i="7"/>
  <c r="G286" i="7"/>
  <c r="G284" i="7"/>
  <c r="M283" i="7"/>
  <c r="M281" i="7"/>
  <c r="S280" i="7"/>
  <c r="G279" i="7"/>
  <c r="S275" i="7"/>
  <c r="G273" i="7"/>
  <c r="M270" i="7"/>
  <c r="M265" i="7"/>
  <c r="S264" i="7"/>
  <c r="S262" i="7"/>
  <c r="G262" i="7"/>
  <c r="G260" i="7"/>
  <c r="M259" i="7"/>
  <c r="S257" i="7"/>
  <c r="M254" i="7"/>
  <c r="S251" i="7"/>
  <c r="G249" i="7"/>
  <c r="G244" i="7"/>
  <c r="M243" i="7"/>
  <c r="M241" i="7"/>
  <c r="S240" i="7"/>
  <c r="S238" i="7"/>
  <c r="G238" i="7"/>
  <c r="M236" i="7"/>
  <c r="G233" i="7"/>
  <c r="M230" i="7"/>
  <c r="S227" i="7"/>
  <c r="S224" i="7"/>
  <c r="M217" i="7"/>
  <c r="M205" i="7"/>
  <c r="S204" i="7"/>
  <c r="S194" i="7"/>
  <c r="G194" i="7"/>
  <c r="G184" i="7"/>
  <c r="M183" i="7"/>
  <c r="M173" i="7"/>
  <c r="S172" i="7"/>
  <c r="M163" i="7"/>
  <c r="S162" i="7"/>
  <c r="G162" i="7"/>
  <c r="M151" i="7"/>
  <c r="G142" i="7"/>
  <c r="S140" i="7"/>
  <c r="G136" i="7"/>
  <c r="S134" i="7"/>
  <c r="S131" i="7"/>
  <c r="G131" i="7"/>
  <c r="M130" i="7"/>
  <c r="S129" i="7"/>
  <c r="M125" i="7"/>
  <c r="G124" i="7"/>
  <c r="G121" i="7"/>
  <c r="M120" i="7"/>
  <c r="S119" i="7"/>
  <c r="G119" i="7"/>
  <c r="M113" i="7"/>
  <c r="M110" i="7"/>
  <c r="S109" i="7"/>
  <c r="G109" i="7"/>
  <c r="M108" i="7"/>
  <c r="S102" i="7"/>
  <c r="G102" i="7"/>
  <c r="S101" i="7"/>
  <c r="M45" i="7"/>
  <c r="G366" i="7"/>
  <c r="M363" i="7"/>
  <c r="S360" i="7"/>
  <c r="G358" i="7"/>
  <c r="M355" i="7"/>
  <c r="S352" i="7"/>
  <c r="G350" i="7"/>
  <c r="M347" i="7"/>
  <c r="S344" i="7"/>
  <c r="G342" i="7"/>
  <c r="M339" i="7"/>
  <c r="M101" i="7"/>
  <c r="M100" i="7"/>
  <c r="S96" i="7"/>
  <c r="G96" i="7"/>
  <c r="G95" i="7"/>
  <c r="M91" i="7"/>
  <c r="S88" i="7"/>
  <c r="G87" i="7"/>
  <c r="G86" i="7"/>
  <c r="M83" i="7"/>
  <c r="S80" i="7"/>
  <c r="G79" i="7"/>
  <c r="G78" i="7"/>
  <c r="M75" i="7"/>
  <c r="S72" i="7"/>
  <c r="S65" i="7"/>
  <c r="M96" i="7"/>
  <c r="G91" i="7"/>
  <c r="M88" i="7"/>
  <c r="S85" i="7"/>
  <c r="S77" i="7"/>
  <c r="G75" i="7"/>
  <c r="S61" i="7"/>
  <c r="S100" i="7"/>
  <c r="G100" i="7"/>
  <c r="M95" i="7"/>
  <c r="S94" i="7"/>
  <c r="M71" i="7"/>
  <c r="S70" i="7"/>
  <c r="S69" i="7"/>
  <c r="G66" i="7"/>
  <c r="M65" i="7"/>
  <c r="M64" i="7"/>
  <c r="S60" i="7"/>
  <c r="G60" i="7"/>
  <c r="S57" i="7"/>
  <c r="M55" i="7"/>
  <c r="S54" i="7"/>
  <c r="M52" i="7"/>
  <c r="G48" i="7"/>
  <c r="M47" i="7"/>
  <c r="M44" i="7"/>
  <c r="M367" i="7"/>
  <c r="S364" i="7"/>
  <c r="G362" i="7"/>
  <c r="M359" i="7"/>
  <c r="S356" i="7"/>
  <c r="G354" i="7"/>
  <c r="M351" i="7"/>
  <c r="S348" i="7"/>
  <c r="G346" i="7"/>
  <c r="M343" i="7"/>
  <c r="S340" i="7"/>
  <c r="S336" i="7"/>
  <c r="G334" i="7"/>
  <c r="M331" i="7"/>
  <c r="S328" i="7"/>
  <c r="G325" i="7"/>
  <c r="S321" i="7"/>
  <c r="G319" i="7"/>
  <c r="M318" i="7"/>
  <c r="G315" i="7"/>
  <c r="M314" i="7"/>
  <c r="M311" i="7"/>
  <c r="S309" i="7"/>
  <c r="G309" i="7"/>
  <c r="G306" i="7"/>
  <c r="M304" i="7"/>
  <c r="S303" i="7"/>
  <c r="S300" i="7"/>
  <c r="G299" i="7"/>
  <c r="M298" i="7"/>
  <c r="M295" i="7"/>
  <c r="S293" i="7"/>
  <c r="G293" i="7"/>
  <c r="G290" i="7"/>
  <c r="M288" i="7"/>
  <c r="S287" i="7"/>
  <c r="S284" i="7"/>
  <c r="G283" i="7"/>
  <c r="M282" i="7"/>
  <c r="M279" i="7"/>
  <c r="S277" i="7"/>
  <c r="G277" i="7"/>
  <c r="G274" i="7"/>
  <c r="M272" i="7"/>
  <c r="S271" i="7"/>
  <c r="S268" i="7"/>
  <c r="G267" i="7"/>
  <c r="M266" i="7"/>
  <c r="M263" i="7"/>
  <c r="S261" i="7"/>
  <c r="G261" i="7"/>
  <c r="G258" i="7"/>
  <c r="M256" i="7"/>
  <c r="S255" i="7"/>
  <c r="S252" i="7"/>
  <c r="G251" i="7"/>
  <c r="M250" i="7"/>
  <c r="M247" i="7"/>
  <c r="S245" i="7"/>
  <c r="G245" i="7"/>
  <c r="G242" i="7"/>
  <c r="M240" i="7"/>
  <c r="S239" i="7"/>
  <c r="S236" i="7"/>
  <c r="G235" i="7"/>
  <c r="M234" i="7"/>
  <c r="M231" i="7"/>
  <c r="S229" i="7"/>
  <c r="G229" i="7"/>
  <c r="G226" i="7"/>
  <c r="G152" i="7"/>
  <c r="M141" i="7"/>
  <c r="G338" i="7"/>
  <c r="M335" i="7"/>
  <c r="S332" i="7"/>
  <c r="G330" i="7"/>
  <c r="S327" i="7"/>
  <c r="G327" i="7"/>
  <c r="G326" i="7"/>
  <c r="S324" i="7"/>
  <c r="S323" i="7"/>
  <c r="G323" i="7"/>
  <c r="M320" i="7"/>
  <c r="G318" i="7"/>
  <c r="M312" i="7"/>
  <c r="S311" i="7"/>
  <c r="G307" i="7"/>
  <c r="M306" i="7"/>
  <c r="M303" i="7"/>
  <c r="S301" i="7"/>
  <c r="G301" i="7"/>
  <c r="G298" i="7"/>
  <c r="M296" i="7"/>
  <c r="S295" i="7"/>
  <c r="S292" i="7"/>
  <c r="G291" i="7"/>
  <c r="M290" i="7"/>
  <c r="M287" i="7"/>
  <c r="S285" i="7"/>
  <c r="G285" i="7"/>
  <c r="G282" i="7"/>
  <c r="M280" i="7"/>
  <c r="S279" i="7"/>
  <c r="S276" i="7"/>
  <c r="G275" i="7"/>
  <c r="M274" i="7"/>
  <c r="M271" i="7"/>
  <c r="S269" i="7"/>
  <c r="G269" i="7"/>
  <c r="G266" i="7"/>
  <c r="M264" i="7"/>
  <c r="S263" i="7"/>
  <c r="S260" i="7"/>
  <c r="G259" i="7"/>
  <c r="M258" i="7"/>
  <c r="M255" i="7"/>
  <c r="S253" i="7"/>
  <c r="G253" i="7"/>
  <c r="G250" i="7"/>
  <c r="M248" i="7"/>
  <c r="S247" i="7"/>
  <c r="S244" i="7"/>
  <c r="G243" i="7"/>
  <c r="M242" i="7"/>
  <c r="M239" i="7"/>
  <c r="S237" i="7"/>
  <c r="G237" i="7"/>
  <c r="G234" i="7"/>
  <c r="M232" i="7"/>
  <c r="S231" i="7"/>
  <c r="S228" i="7"/>
  <c r="G227" i="7"/>
  <c r="M226" i="7"/>
  <c r="M157" i="7"/>
  <c r="S146" i="7"/>
  <c r="G223" i="7"/>
  <c r="S217" i="7"/>
  <c r="G214" i="7"/>
  <c r="M213" i="7"/>
  <c r="S208" i="7"/>
  <c r="M203" i="7"/>
  <c r="G198" i="7"/>
  <c r="S192" i="7"/>
  <c r="M187" i="7"/>
  <c r="G182" i="7"/>
  <c r="S176" i="7"/>
  <c r="M171" i="7"/>
  <c r="G166" i="7"/>
  <c r="S160" i="7"/>
  <c r="G150" i="7"/>
  <c r="S144" i="7"/>
  <c r="M139" i="7"/>
  <c r="G134" i="7"/>
  <c r="S128" i="7"/>
  <c r="M123" i="7"/>
  <c r="G118" i="7"/>
  <c r="S112" i="7"/>
  <c r="M107" i="7"/>
  <c r="S221" i="7"/>
  <c r="G221" i="7"/>
  <c r="M216" i="7"/>
  <c r="S215" i="7"/>
  <c r="M214" i="7"/>
  <c r="S213" i="7"/>
  <c r="M207" i="7"/>
  <c r="G202" i="7"/>
  <c r="S196" i="7"/>
  <c r="M191" i="7"/>
  <c r="G186" i="7"/>
  <c r="S180" i="7"/>
  <c r="M175" i="7"/>
  <c r="G170" i="7"/>
  <c r="S164" i="7"/>
  <c r="G161" i="7"/>
  <c r="M160" i="7"/>
  <c r="M159" i="7"/>
  <c r="G158" i="7"/>
  <c r="S155" i="7"/>
  <c r="G155" i="7"/>
  <c r="S152" i="7"/>
  <c r="M150" i="7"/>
  <c r="S149" i="7"/>
  <c r="S148" i="7"/>
  <c r="G145" i="7"/>
  <c r="M144" i="7"/>
  <c r="M143" i="7"/>
  <c r="S139" i="7"/>
  <c r="G139" i="7"/>
  <c r="G138" i="7"/>
  <c r="M134" i="7"/>
  <c r="S133" i="7"/>
  <c r="S132" i="7"/>
  <c r="G129" i="7"/>
  <c r="M128" i="7"/>
  <c r="M127" i="7"/>
  <c r="S123" i="7"/>
  <c r="G123" i="7"/>
  <c r="G122" i="7"/>
  <c r="M118" i="7"/>
  <c r="S117" i="7"/>
  <c r="S116" i="7"/>
  <c r="G113" i="7"/>
  <c r="M112" i="7"/>
  <c r="M111" i="7"/>
  <c r="S107" i="7"/>
  <c r="G107" i="7"/>
  <c r="G106" i="7"/>
  <c r="S225" i="7"/>
  <c r="G225" i="7"/>
  <c r="G222" i="7"/>
  <c r="M220" i="7"/>
  <c r="S219" i="7"/>
  <c r="S216" i="7"/>
  <c r="G216" i="7"/>
  <c r="M215" i="7"/>
  <c r="M212" i="7"/>
  <c r="M211" i="7"/>
  <c r="S207" i="7"/>
  <c r="G207" i="7"/>
  <c r="G206" i="7"/>
  <c r="M202" i="7"/>
  <c r="S201" i="7"/>
  <c r="S200" i="7"/>
  <c r="G197" i="7"/>
  <c r="M196" i="7"/>
  <c r="M195" i="7"/>
  <c r="S191" i="7"/>
  <c r="G191" i="7"/>
  <c r="G190" i="7"/>
  <c r="M186" i="7"/>
  <c r="S185" i="7"/>
  <c r="S184" i="7"/>
  <c r="G181" i="7"/>
  <c r="M180" i="7"/>
  <c r="M179" i="7"/>
  <c r="S175" i="7"/>
  <c r="G175" i="7"/>
  <c r="G174" i="7"/>
  <c r="M170" i="7"/>
  <c r="S169" i="7"/>
  <c r="S168" i="7"/>
  <c r="G165" i="7"/>
  <c r="M164" i="7"/>
  <c r="S159" i="7"/>
  <c r="G159" i="7"/>
  <c r="S156" i="7"/>
  <c r="M154" i="7"/>
  <c r="S153" i="7"/>
  <c r="G149" i="7"/>
  <c r="M148" i="7"/>
  <c r="S143" i="7"/>
  <c r="G143" i="7"/>
  <c r="M138" i="7"/>
  <c r="S137" i="7"/>
  <c r="G133" i="7"/>
  <c r="M132" i="7"/>
  <c r="S127" i="7"/>
  <c r="G127" i="7"/>
  <c r="M122" i="7"/>
  <c r="S121" i="7"/>
  <c r="G117" i="7"/>
  <c r="M116" i="7"/>
  <c r="M115" i="7"/>
  <c r="S111" i="7"/>
  <c r="G111" i="7"/>
  <c r="G110" i="7"/>
  <c r="M106" i="7"/>
  <c r="S105" i="7"/>
  <c r="G314" i="7"/>
  <c r="S308" i="7"/>
  <c r="G322" i="7"/>
  <c r="M319" i="7"/>
  <c r="S316" i="7"/>
  <c r="S312" i="7"/>
  <c r="M307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8" i="7"/>
  <c r="K9" i="7"/>
  <c r="K10" i="7"/>
  <c r="K11" i="7"/>
  <c r="K12" i="7"/>
  <c r="K13" i="7"/>
  <c r="K14" i="7"/>
  <c r="K15" i="7"/>
  <c r="M15" i="7" s="1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L9" i="7"/>
  <c r="L10" i="7"/>
  <c r="L11" i="7"/>
  <c r="L12" i="7"/>
  <c r="L13" i="7"/>
  <c r="L14" i="7"/>
  <c r="L15" i="7"/>
  <c r="L16" i="7"/>
  <c r="L17" i="7"/>
  <c r="M17" i="7" s="1"/>
  <c r="L18" i="7"/>
  <c r="L19" i="7"/>
  <c r="L20" i="7"/>
  <c r="L21" i="7"/>
  <c r="L22" i="7"/>
  <c r="L23" i="7"/>
  <c r="L24" i="7"/>
  <c r="N24" i="7" s="1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8" i="7"/>
  <c r="R9" i="7"/>
  <c r="R10" i="7"/>
  <c r="R11" i="7"/>
  <c r="R12" i="7"/>
  <c r="R13" i="7"/>
  <c r="S13" i="7" s="1"/>
  <c r="R14" i="7"/>
  <c r="R15" i="7"/>
  <c r="S15" i="7" s="1"/>
  <c r="R16" i="7"/>
  <c r="R17" i="7"/>
  <c r="R18" i="7"/>
  <c r="R19" i="7"/>
  <c r="S19" i="7" s="1"/>
  <c r="R20" i="7"/>
  <c r="R21" i="7"/>
  <c r="R22" i="7"/>
  <c r="S22" i="7" s="1"/>
  <c r="R23" i="7"/>
  <c r="R24" i="7"/>
  <c r="R25" i="7"/>
  <c r="R26" i="7"/>
  <c r="R27" i="7"/>
  <c r="S27" i="7" s="1"/>
  <c r="R28" i="7"/>
  <c r="R29" i="7"/>
  <c r="R30" i="7"/>
  <c r="R31" i="7"/>
  <c r="R32" i="7"/>
  <c r="R33" i="7"/>
  <c r="S33" i="7" s="1"/>
  <c r="R34" i="7"/>
  <c r="R35" i="7"/>
  <c r="R36" i="7"/>
  <c r="R37" i="7"/>
  <c r="R38" i="7"/>
  <c r="S38" i="7" s="1"/>
  <c r="R39" i="7"/>
  <c r="S39" i="7" s="1"/>
  <c r="R40" i="7"/>
  <c r="R41" i="7"/>
  <c r="R42" i="7"/>
  <c r="R43" i="7"/>
  <c r="S43" i="7" s="1"/>
  <c r="R8" i="7"/>
  <c r="S31" i="7"/>
  <c r="M34" i="7"/>
  <c r="F9" i="7"/>
  <c r="F10" i="7"/>
  <c r="F11" i="7"/>
  <c r="F12" i="7"/>
  <c r="F13" i="7"/>
  <c r="F14" i="7"/>
  <c r="F15" i="7"/>
  <c r="F16" i="7"/>
  <c r="F17" i="7"/>
  <c r="F18" i="7"/>
  <c r="H18" i="7" s="1"/>
  <c r="F19" i="7"/>
  <c r="F20" i="7"/>
  <c r="F21" i="7"/>
  <c r="F22" i="7"/>
  <c r="F23" i="7"/>
  <c r="F24" i="7"/>
  <c r="F25" i="7"/>
  <c r="F26" i="7"/>
  <c r="F27" i="7"/>
  <c r="F28" i="7"/>
  <c r="F29" i="7"/>
  <c r="H29" i="7" s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8" i="7"/>
  <c r="H8" i="7" s="1"/>
  <c r="N37" i="7" l="1"/>
  <c r="G17" i="7"/>
  <c r="H17" i="7"/>
  <c r="S35" i="7"/>
  <c r="S23" i="7"/>
  <c r="S11" i="7"/>
  <c r="M35" i="7"/>
  <c r="N35" i="7"/>
  <c r="M23" i="7"/>
  <c r="N23" i="7"/>
  <c r="M11" i="7"/>
  <c r="N11" i="7"/>
  <c r="G43" i="7"/>
  <c r="H43" i="7"/>
  <c r="M25" i="7"/>
  <c r="N25" i="7"/>
  <c r="G30" i="7"/>
  <c r="H30" i="7"/>
  <c r="G20" i="7"/>
  <c r="H20" i="7"/>
  <c r="G42" i="7"/>
  <c r="H42" i="7"/>
  <c r="N12" i="7"/>
  <c r="G28" i="7"/>
  <c r="H28" i="7"/>
  <c r="N34" i="7"/>
  <c r="G27" i="7"/>
  <c r="H27" i="7"/>
  <c r="N9" i="7"/>
  <c r="M26" i="7"/>
  <c r="N26" i="7"/>
  <c r="G31" i="7"/>
  <c r="H31" i="7"/>
  <c r="M10" i="7"/>
  <c r="N10" i="7"/>
  <c r="G15" i="7"/>
  <c r="H15" i="7"/>
  <c r="S21" i="7"/>
  <c r="N33" i="7"/>
  <c r="N21" i="7"/>
  <c r="G38" i="7"/>
  <c r="H38" i="7"/>
  <c r="H26" i="7"/>
  <c r="G14" i="7"/>
  <c r="H14" i="7"/>
  <c r="M8" i="7"/>
  <c r="N8" i="7"/>
  <c r="N32" i="7"/>
  <c r="N20" i="7"/>
  <c r="M38" i="7"/>
  <c r="N38" i="7"/>
  <c r="S25" i="7"/>
  <c r="H37" i="7"/>
  <c r="H13" i="7"/>
  <c r="M31" i="7"/>
  <c r="N31" i="7"/>
  <c r="G32" i="7"/>
  <c r="H32" i="7"/>
  <c r="G19" i="7"/>
  <c r="H19" i="7"/>
  <c r="N13" i="7"/>
  <c r="N36" i="7"/>
  <c r="G41" i="7"/>
  <c r="H41" i="7"/>
  <c r="G39" i="7"/>
  <c r="H39" i="7"/>
  <c r="G25" i="7"/>
  <c r="H25" i="7"/>
  <c r="M43" i="7"/>
  <c r="N43" i="7"/>
  <c r="M19" i="7"/>
  <c r="N19" i="7"/>
  <c r="G36" i="7"/>
  <c r="H36" i="7"/>
  <c r="G24" i="7"/>
  <c r="H24" i="7"/>
  <c r="G12" i="7"/>
  <c r="H12" i="7"/>
  <c r="S30" i="7"/>
  <c r="N42" i="7"/>
  <c r="N30" i="7"/>
  <c r="M18" i="7"/>
  <c r="N18" i="7"/>
  <c r="M14" i="7"/>
  <c r="N14" i="7"/>
  <c r="S37" i="7"/>
  <c r="G16" i="7"/>
  <c r="H16" i="7"/>
  <c r="G23" i="7"/>
  <c r="H23" i="7"/>
  <c r="M41" i="7"/>
  <c r="N41" i="7"/>
  <c r="N17" i="7"/>
  <c r="H34" i="7"/>
  <c r="G22" i="7"/>
  <c r="H22" i="7"/>
  <c r="H10" i="7"/>
  <c r="N40" i="7"/>
  <c r="N28" i="7"/>
  <c r="N16" i="7"/>
  <c r="G40" i="7"/>
  <c r="H40" i="7"/>
  <c r="M22" i="7"/>
  <c r="N22" i="7"/>
  <c r="G35" i="7"/>
  <c r="H35" i="7"/>
  <c r="G11" i="7"/>
  <c r="H11" i="7"/>
  <c r="M29" i="7"/>
  <c r="N29" i="7"/>
  <c r="G33" i="7"/>
  <c r="H33" i="7"/>
  <c r="H21" i="7"/>
  <c r="H9" i="7"/>
  <c r="M39" i="7"/>
  <c r="N39" i="7"/>
  <c r="M27" i="7"/>
  <c r="N27" i="7"/>
  <c r="N15" i="7"/>
  <c r="M42" i="7"/>
  <c r="M30" i="7"/>
  <c r="S14" i="7"/>
  <c r="M37" i="7"/>
  <c r="M33" i="7"/>
  <c r="M21" i="7"/>
  <c r="M13" i="7"/>
  <c r="M9" i="7"/>
  <c r="S41" i="7"/>
  <c r="S29" i="7"/>
  <c r="S17" i="7"/>
  <c r="S9" i="7"/>
  <c r="S42" i="7"/>
  <c r="S18" i="7"/>
  <c r="S34" i="7"/>
  <c r="S26" i="7"/>
  <c r="S10" i="7"/>
  <c r="M32" i="7"/>
  <c r="S40" i="7"/>
  <c r="S36" i="7"/>
  <c r="S32" i="7"/>
  <c r="S28" i="7"/>
  <c r="S24" i="7"/>
  <c r="S20" i="7"/>
  <c r="S16" i="7"/>
  <c r="S12" i="7"/>
  <c r="G34" i="7"/>
  <c r="G26" i="7"/>
  <c r="G18" i="7"/>
  <c r="M16" i="7"/>
  <c r="G9" i="7"/>
  <c r="G37" i="7"/>
  <c r="G29" i="7"/>
  <c r="G21" i="7"/>
  <c r="G13" i="7"/>
  <c r="G10" i="7"/>
  <c r="G8" i="7"/>
  <c r="S8" i="7"/>
  <c r="M20" i="7"/>
  <c r="M36" i="7"/>
  <c r="M24" i="7"/>
  <c r="M40" i="7"/>
  <c r="M12" i="7"/>
  <c r="M28" i="7"/>
  <c r="V109" i="6"/>
  <c r="K109" i="6"/>
  <c r="V108" i="6"/>
  <c r="K108" i="6"/>
  <c r="V107" i="6"/>
  <c r="K107" i="6"/>
  <c r="V106" i="6"/>
  <c r="K106" i="6"/>
  <c r="V105" i="6"/>
  <c r="K105" i="6"/>
  <c r="V104" i="6"/>
  <c r="K104" i="6"/>
  <c r="V103" i="6"/>
  <c r="K103" i="6"/>
  <c r="V102" i="6"/>
  <c r="K102" i="6"/>
  <c r="V101" i="6"/>
  <c r="K101" i="6"/>
  <c r="V100" i="6"/>
  <c r="K100" i="6"/>
  <c r="V99" i="6"/>
  <c r="K99" i="6"/>
  <c r="V98" i="6"/>
  <c r="K98" i="6"/>
  <c r="V97" i="6"/>
  <c r="K97" i="6"/>
  <c r="V96" i="6"/>
  <c r="K96" i="6"/>
  <c r="V95" i="6"/>
  <c r="K95" i="6"/>
  <c r="V94" i="6"/>
  <c r="K94" i="6"/>
  <c r="V93" i="6"/>
  <c r="K93" i="6"/>
  <c r="V92" i="6"/>
  <c r="K92" i="6"/>
  <c r="V91" i="6"/>
  <c r="K91" i="6"/>
  <c r="V90" i="6"/>
  <c r="K90" i="6"/>
  <c r="V89" i="6"/>
  <c r="K89" i="6"/>
  <c r="V88" i="6"/>
  <c r="K88" i="6"/>
  <c r="V87" i="6"/>
  <c r="K87" i="6"/>
  <c r="V86" i="6"/>
  <c r="K86" i="6"/>
  <c r="V85" i="6"/>
  <c r="K85" i="6"/>
  <c r="V84" i="6"/>
  <c r="K84" i="6"/>
  <c r="V83" i="6"/>
  <c r="K83" i="6"/>
  <c r="V82" i="6"/>
  <c r="K82" i="6"/>
  <c r="V81" i="6"/>
  <c r="K81" i="6"/>
  <c r="V80" i="6"/>
  <c r="K80" i="6"/>
  <c r="V79" i="6"/>
  <c r="K79" i="6"/>
  <c r="V78" i="6"/>
  <c r="K78" i="6"/>
  <c r="V77" i="6"/>
  <c r="K77" i="6"/>
  <c r="V76" i="6"/>
  <c r="K76" i="6"/>
  <c r="V75" i="6"/>
  <c r="K75" i="6"/>
  <c r="V74" i="6"/>
  <c r="K74" i="6"/>
  <c r="V73" i="6"/>
  <c r="K73" i="6"/>
  <c r="V72" i="6"/>
  <c r="K72" i="6"/>
  <c r="V71" i="6"/>
  <c r="K71" i="6"/>
  <c r="V70" i="6"/>
  <c r="K70" i="6"/>
  <c r="V69" i="6"/>
  <c r="K69" i="6"/>
  <c r="V68" i="6"/>
  <c r="K68" i="6"/>
  <c r="V67" i="6"/>
  <c r="K67" i="6"/>
  <c r="V66" i="6"/>
  <c r="K66" i="6"/>
  <c r="V65" i="6"/>
  <c r="K65" i="6"/>
  <c r="V64" i="6"/>
  <c r="K64" i="6"/>
  <c r="V63" i="6"/>
  <c r="K63" i="6"/>
  <c r="V62" i="6"/>
  <c r="K62" i="6"/>
  <c r="V61" i="6"/>
  <c r="K61" i="6"/>
  <c r="V60" i="6"/>
  <c r="K60" i="6"/>
  <c r="V59" i="6"/>
  <c r="K59" i="6"/>
  <c r="V58" i="6"/>
  <c r="K58" i="6"/>
  <c r="V57" i="6"/>
  <c r="K57" i="6"/>
  <c r="V56" i="6"/>
  <c r="K56" i="6"/>
  <c r="V55" i="6"/>
  <c r="K55" i="6"/>
  <c r="V54" i="6"/>
  <c r="K54" i="6"/>
  <c r="V53" i="6"/>
  <c r="K53" i="6"/>
  <c r="V52" i="6"/>
  <c r="K52" i="6"/>
  <c r="V51" i="6"/>
  <c r="K51" i="6"/>
  <c r="V50" i="6"/>
  <c r="K50" i="6"/>
  <c r="V49" i="6"/>
  <c r="K49" i="6"/>
  <c r="V48" i="6"/>
  <c r="K48" i="6"/>
  <c r="V47" i="6"/>
  <c r="K47" i="6"/>
  <c r="V46" i="6"/>
  <c r="K46" i="6"/>
  <c r="V45" i="6"/>
  <c r="K45" i="6"/>
  <c r="V44" i="6"/>
  <c r="K44" i="6"/>
  <c r="V43" i="6"/>
  <c r="K43" i="6"/>
  <c r="V42" i="6"/>
  <c r="K42" i="6"/>
  <c r="V41" i="6"/>
  <c r="K41" i="6"/>
  <c r="V40" i="6"/>
  <c r="K40" i="6"/>
  <c r="V39" i="6"/>
  <c r="K39" i="6"/>
  <c r="V38" i="6"/>
  <c r="K38" i="6"/>
  <c r="V37" i="6"/>
  <c r="K37" i="6"/>
  <c r="V36" i="6"/>
  <c r="K36" i="6"/>
  <c r="V35" i="6"/>
  <c r="K35" i="6"/>
  <c r="V34" i="6"/>
  <c r="K34" i="6"/>
  <c r="E26" i="6"/>
  <c r="E25" i="6"/>
  <c r="E20" i="6"/>
  <c r="E34" i="6" s="1"/>
  <c r="R16" i="6"/>
  <c r="Q16" i="6"/>
  <c r="L16" i="6"/>
  <c r="K16" i="6"/>
  <c r="X16" i="6" s="1"/>
  <c r="I16" i="6"/>
  <c r="J16" i="6" s="1"/>
  <c r="R15" i="6"/>
  <c r="Q15" i="6"/>
  <c r="L15" i="6"/>
  <c r="K15" i="6"/>
  <c r="I15" i="6"/>
  <c r="J15" i="6" s="1"/>
  <c r="R14" i="6"/>
  <c r="Q14" i="6"/>
  <c r="L14" i="6"/>
  <c r="K14" i="6"/>
  <c r="X14" i="6" s="1"/>
  <c r="I14" i="6"/>
  <c r="J14" i="6" s="1"/>
  <c r="R13" i="6"/>
  <c r="Q13" i="6"/>
  <c r="L13" i="6"/>
  <c r="K13" i="6"/>
  <c r="I13" i="6"/>
  <c r="J13" i="6" s="1"/>
  <c r="R12" i="6"/>
  <c r="Q12" i="6"/>
  <c r="L12" i="6"/>
  <c r="K12" i="6"/>
  <c r="I12" i="6"/>
  <c r="J12" i="6" s="1"/>
  <c r="R11" i="6"/>
  <c r="S11" i="6" s="1"/>
  <c r="T11" i="6" s="1"/>
  <c r="L11" i="6"/>
  <c r="K11" i="6"/>
  <c r="I11" i="6"/>
  <c r="J11" i="6" s="1"/>
  <c r="L10" i="6"/>
  <c r="K10" i="6"/>
  <c r="I10" i="6"/>
  <c r="J10" i="6" s="1"/>
  <c r="R9" i="6"/>
  <c r="Q9" i="6"/>
  <c r="L9" i="6"/>
  <c r="K9" i="6"/>
  <c r="I9" i="6"/>
  <c r="J9" i="6" s="1"/>
  <c r="R8" i="6"/>
  <c r="Q8" i="6"/>
  <c r="L8" i="6"/>
  <c r="K8" i="6"/>
  <c r="I8" i="6"/>
  <c r="J8" i="6" s="1"/>
  <c r="Q7" i="6"/>
  <c r="S7" i="6" s="1"/>
  <c r="T7" i="6" s="1"/>
  <c r="K7" i="6"/>
  <c r="I7" i="6"/>
  <c r="E28" i="6" s="1"/>
  <c r="H2" i="7" l="1"/>
  <c r="X10" i="6"/>
  <c r="N2" i="7"/>
  <c r="M2" i="7"/>
  <c r="S15" i="6"/>
  <c r="T15" i="6" s="1"/>
  <c r="S2" i="7"/>
  <c r="S3" i="7" s="1"/>
  <c r="G2" i="7"/>
  <c r="X15" i="6"/>
  <c r="AA15" i="6" s="1"/>
  <c r="X9" i="6"/>
  <c r="AA9" i="6" s="1"/>
  <c r="S9" i="6"/>
  <c r="T9" i="6" s="1"/>
  <c r="X7" i="6"/>
  <c r="AA7" i="6" s="1"/>
  <c r="X12" i="6"/>
  <c r="AA12" i="6" s="1"/>
  <c r="S12" i="6"/>
  <c r="T12" i="6" s="1"/>
  <c r="X8" i="6"/>
  <c r="S10" i="6"/>
  <c r="T10" i="6" s="1"/>
  <c r="AA10" i="6" s="1"/>
  <c r="X11" i="6"/>
  <c r="AA11" i="6" s="1"/>
  <c r="S8" i="6"/>
  <c r="T8" i="6" s="1"/>
  <c r="X13" i="6"/>
  <c r="S14" i="6"/>
  <c r="T14" i="6" s="1"/>
  <c r="AA14" i="6" s="1"/>
  <c r="S16" i="6"/>
  <c r="T16" i="6" s="1"/>
  <c r="AA16" i="6" s="1"/>
  <c r="E30" i="6"/>
  <c r="J7" i="6"/>
  <c r="E29" i="6" s="1"/>
  <c r="S13" i="6"/>
  <c r="T13" i="6" s="1"/>
  <c r="M3" i="7" l="1"/>
  <c r="G3" i="7"/>
  <c r="C3" i="7" s="1"/>
  <c r="AA8" i="6"/>
  <c r="AA13" i="6"/>
  <c r="E31" i="6"/>
  <c r="O73" i="6"/>
  <c r="O69" i="6"/>
  <c r="O66" i="6"/>
  <c r="O62" i="6"/>
  <c r="O72" i="6"/>
  <c r="O68" i="6"/>
  <c r="O63" i="6"/>
  <c r="O59" i="6"/>
  <c r="O55" i="6"/>
  <c r="O51" i="6"/>
  <c r="O47" i="6"/>
  <c r="O43" i="6"/>
  <c r="O39" i="6"/>
  <c r="O35" i="6"/>
  <c r="O75" i="6"/>
  <c r="O71" i="6"/>
  <c r="O67" i="6"/>
  <c r="O64" i="6"/>
  <c r="O60" i="6"/>
  <c r="O56" i="6"/>
  <c r="O52" i="6"/>
  <c r="O48" i="6"/>
  <c r="O44" i="6"/>
  <c r="O40" i="6"/>
  <c r="O36" i="6"/>
  <c r="O70" i="6"/>
  <c r="O61" i="6"/>
  <c r="O53" i="6"/>
  <c r="O45" i="6"/>
  <c r="O37" i="6"/>
  <c r="O74" i="6"/>
  <c r="O58" i="6"/>
  <c r="O50" i="6"/>
  <c r="O42" i="6"/>
  <c r="O34" i="6"/>
  <c r="O46" i="6"/>
  <c r="O38" i="6"/>
  <c r="O65" i="6"/>
  <c r="O57" i="6"/>
  <c r="O49" i="6"/>
  <c r="O41" i="6"/>
  <c r="O54" i="6"/>
  <c r="O85" i="6" l="1"/>
  <c r="O88" i="6"/>
  <c r="O81" i="6"/>
  <c r="O84" i="6"/>
  <c r="I84" i="6" s="1"/>
  <c r="O77" i="6"/>
  <c r="O80" i="6"/>
  <c r="J80" i="6" s="1"/>
  <c r="O107" i="6"/>
  <c r="I107" i="6" s="1"/>
  <c r="O94" i="6"/>
  <c r="J94" i="6" s="1"/>
  <c r="O86" i="6"/>
  <c r="O76" i="6"/>
  <c r="J76" i="6" s="1"/>
  <c r="O103" i="6"/>
  <c r="I103" i="6" s="1"/>
  <c r="O78" i="6"/>
  <c r="I78" i="6" s="1"/>
  <c r="O99" i="6"/>
  <c r="O106" i="6"/>
  <c r="I106" i="6" s="1"/>
  <c r="O93" i="6"/>
  <c r="J93" i="6" s="1"/>
  <c r="O95" i="6"/>
  <c r="J95" i="6" s="1"/>
  <c r="O90" i="6"/>
  <c r="O109" i="6"/>
  <c r="O91" i="6"/>
  <c r="O105" i="6"/>
  <c r="I105" i="6" s="1"/>
  <c r="O108" i="6"/>
  <c r="O87" i="6"/>
  <c r="J87" i="6" s="1"/>
  <c r="O101" i="6"/>
  <c r="I101" i="6" s="1"/>
  <c r="O104" i="6"/>
  <c r="I104" i="6" s="1"/>
  <c r="O83" i="6"/>
  <c r="O82" i="6"/>
  <c r="I82" i="6" s="1"/>
  <c r="O97" i="6"/>
  <c r="O100" i="6"/>
  <c r="I100" i="6" s="1"/>
  <c r="O79" i="6"/>
  <c r="I79" i="6" s="1"/>
  <c r="O102" i="6"/>
  <c r="I102" i="6" s="1"/>
  <c r="O96" i="6"/>
  <c r="J96" i="6" s="1"/>
  <c r="O89" i="6"/>
  <c r="I89" i="6" s="1"/>
  <c r="O92" i="6"/>
  <c r="J92" i="6" s="1"/>
  <c r="O98" i="6"/>
  <c r="I98" i="6" s="1"/>
  <c r="J54" i="6"/>
  <c r="I54" i="6"/>
  <c r="J42" i="6"/>
  <c r="I42" i="6"/>
  <c r="J79" i="6"/>
  <c r="I51" i="6"/>
  <c r="J51" i="6"/>
  <c r="J81" i="6"/>
  <c r="I81" i="6"/>
  <c r="J82" i="6"/>
  <c r="J65" i="6"/>
  <c r="I65" i="6"/>
  <c r="J46" i="6"/>
  <c r="I46" i="6"/>
  <c r="J50" i="6"/>
  <c r="I50" i="6"/>
  <c r="J61" i="6"/>
  <c r="I61" i="6"/>
  <c r="I36" i="6"/>
  <c r="J36" i="6"/>
  <c r="I52" i="6"/>
  <c r="J52" i="6"/>
  <c r="J67" i="6"/>
  <c r="I67" i="6"/>
  <c r="J83" i="6"/>
  <c r="I83" i="6"/>
  <c r="I99" i="6"/>
  <c r="J99" i="6"/>
  <c r="J39" i="6"/>
  <c r="I39" i="6"/>
  <c r="J55" i="6"/>
  <c r="I55" i="6"/>
  <c r="J72" i="6"/>
  <c r="I72" i="6"/>
  <c r="J88" i="6"/>
  <c r="I88" i="6"/>
  <c r="J69" i="6"/>
  <c r="I69" i="6"/>
  <c r="J85" i="6"/>
  <c r="I85" i="6"/>
  <c r="J57" i="6"/>
  <c r="I57" i="6"/>
  <c r="J90" i="6"/>
  <c r="I90" i="6"/>
  <c r="I48" i="6"/>
  <c r="J48" i="6"/>
  <c r="J68" i="6"/>
  <c r="I68" i="6"/>
  <c r="I97" i="6"/>
  <c r="J97" i="6"/>
  <c r="J41" i="6"/>
  <c r="I41" i="6"/>
  <c r="J58" i="6"/>
  <c r="I58" i="6"/>
  <c r="J37" i="6"/>
  <c r="I37" i="6"/>
  <c r="J70" i="6"/>
  <c r="I70" i="6"/>
  <c r="I40" i="6"/>
  <c r="J40" i="6"/>
  <c r="I56" i="6"/>
  <c r="J56" i="6"/>
  <c r="J71" i="6"/>
  <c r="I71" i="6"/>
  <c r="J43" i="6"/>
  <c r="I43" i="6"/>
  <c r="I59" i="6"/>
  <c r="J59" i="6"/>
  <c r="I92" i="6"/>
  <c r="I108" i="6"/>
  <c r="J108" i="6"/>
  <c r="J73" i="6"/>
  <c r="I73" i="6"/>
  <c r="J38" i="6"/>
  <c r="I38" i="6"/>
  <c r="J53" i="6"/>
  <c r="I53" i="6"/>
  <c r="J64" i="6"/>
  <c r="I64" i="6"/>
  <c r="J35" i="6"/>
  <c r="I35" i="6"/>
  <c r="J84" i="6"/>
  <c r="J66" i="6"/>
  <c r="I66" i="6"/>
  <c r="J49" i="6"/>
  <c r="I49" i="6"/>
  <c r="I34" i="6"/>
  <c r="J34" i="6"/>
  <c r="J74" i="6"/>
  <c r="I74" i="6"/>
  <c r="J45" i="6"/>
  <c r="I45" i="6"/>
  <c r="J86" i="6"/>
  <c r="I86" i="6"/>
  <c r="I44" i="6"/>
  <c r="J44" i="6"/>
  <c r="I60" i="6"/>
  <c r="J60" i="6"/>
  <c r="J75" i="6"/>
  <c r="I75" i="6"/>
  <c r="J91" i="6"/>
  <c r="I91" i="6"/>
  <c r="J47" i="6"/>
  <c r="I47" i="6"/>
  <c r="I63" i="6"/>
  <c r="J63" i="6"/>
  <c r="I96" i="6"/>
  <c r="J62" i="6"/>
  <c r="I62" i="6"/>
  <c r="J77" i="6"/>
  <c r="I77" i="6"/>
  <c r="I109" i="6"/>
  <c r="J109" i="6"/>
  <c r="I93" i="6" l="1"/>
  <c r="J107" i="6"/>
  <c r="J106" i="6"/>
  <c r="I80" i="6"/>
  <c r="I95" i="6"/>
  <c r="H95" i="6" s="1"/>
  <c r="J100" i="6"/>
  <c r="J78" i="6"/>
  <c r="H78" i="6" s="1"/>
  <c r="J104" i="6"/>
  <c r="H104" i="6" s="1"/>
  <c r="J89" i="6"/>
  <c r="H89" i="6" s="1"/>
  <c r="I94" i="6"/>
  <c r="H94" i="6" s="1"/>
  <c r="J105" i="6"/>
  <c r="H105" i="6" s="1"/>
  <c r="J102" i="6"/>
  <c r="H102" i="6" s="1"/>
  <c r="H77" i="6"/>
  <c r="H45" i="6"/>
  <c r="H43" i="6"/>
  <c r="H70" i="6"/>
  <c r="I87" i="6"/>
  <c r="H87" i="6" s="1"/>
  <c r="J98" i="6"/>
  <c r="H98" i="6" s="1"/>
  <c r="I76" i="6"/>
  <c r="H76" i="6" s="1"/>
  <c r="J103" i="6"/>
  <c r="H103" i="6" s="1"/>
  <c r="J101" i="6"/>
  <c r="H101" i="6" s="1"/>
  <c r="H55" i="6"/>
  <c r="H75" i="6"/>
  <c r="H58" i="6"/>
  <c r="H49" i="6"/>
  <c r="H84" i="6"/>
  <c r="H64" i="6"/>
  <c r="H90" i="6"/>
  <c r="H69" i="6"/>
  <c r="H88" i="6"/>
  <c r="H67" i="6"/>
  <c r="H46" i="6"/>
  <c r="H82" i="6"/>
  <c r="H42" i="6"/>
  <c r="H39" i="6"/>
  <c r="H40" i="6"/>
  <c r="H60" i="6"/>
  <c r="H59" i="6"/>
  <c r="H48" i="6"/>
  <c r="H52" i="6"/>
  <c r="H51" i="6"/>
  <c r="H79" i="6"/>
  <c r="H38" i="6"/>
  <c r="H109" i="6"/>
  <c r="H96" i="6"/>
  <c r="H63" i="6"/>
  <c r="H107" i="6"/>
  <c r="H44" i="6"/>
  <c r="H34" i="6"/>
  <c r="F34" i="6" s="1"/>
  <c r="E35" i="6" s="1"/>
  <c r="H108" i="6"/>
  <c r="H56" i="6"/>
  <c r="H97" i="6"/>
  <c r="H99" i="6"/>
  <c r="H36" i="6"/>
  <c r="H106" i="6"/>
  <c r="H100" i="6"/>
  <c r="H93" i="6"/>
  <c r="H62" i="6"/>
  <c r="H80" i="6"/>
  <c r="H47" i="6"/>
  <c r="H91" i="6"/>
  <c r="H86" i="6"/>
  <c r="H74" i="6"/>
  <c r="H66" i="6"/>
  <c r="H35" i="6"/>
  <c r="H53" i="6"/>
  <c r="H73" i="6"/>
  <c r="H92" i="6"/>
  <c r="H71" i="6"/>
  <c r="H37" i="6"/>
  <c r="H41" i="6"/>
  <c r="H68" i="6"/>
  <c r="H57" i="6"/>
  <c r="H85" i="6"/>
  <c r="H72" i="6"/>
  <c r="H83" i="6"/>
  <c r="H61" i="6"/>
  <c r="H50" i="6"/>
  <c r="H65" i="6"/>
  <c r="H81" i="6"/>
  <c r="H54" i="6"/>
  <c r="F35" i="6" l="1"/>
  <c r="E36" i="6" s="1"/>
  <c r="F36" i="6" s="1"/>
  <c r="E37" i="6" s="1"/>
  <c r="F37" i="6" s="1"/>
  <c r="E38" i="6" s="1"/>
  <c r="F38" i="6" s="1"/>
  <c r="E39" i="6" s="1"/>
  <c r="F39" i="6" s="1"/>
  <c r="E40" i="6" s="1"/>
  <c r="F40" i="6" s="1"/>
  <c r="E41" i="6" s="1"/>
  <c r="F41" i="6" s="1"/>
  <c r="E42" i="6" s="1"/>
  <c r="F42" i="6" s="1"/>
  <c r="E43" i="6" s="1"/>
  <c r="F43" i="6" s="1"/>
  <c r="E44" i="6" s="1"/>
  <c r="F44" i="6" s="1"/>
  <c r="E45" i="6" s="1"/>
  <c r="F45" i="6" s="1"/>
  <c r="E46" i="6" s="1"/>
  <c r="F46" i="6" s="1"/>
  <c r="E47" i="6" s="1"/>
  <c r="F47" i="6" s="1"/>
  <c r="E48" i="6" s="1"/>
  <c r="F48" i="6" s="1"/>
  <c r="E49" i="6" s="1"/>
  <c r="F49" i="6" s="1"/>
  <c r="E50" i="6" s="1"/>
  <c r="F50" i="6" s="1"/>
  <c r="E51" i="6" s="1"/>
  <c r="F51" i="6" s="1"/>
  <c r="E52" i="6" s="1"/>
  <c r="F52" i="6" s="1"/>
  <c r="E53" i="6" s="1"/>
  <c r="F53" i="6" s="1"/>
  <c r="E54" i="6" s="1"/>
  <c r="F54" i="6" s="1"/>
  <c r="E55" i="6" s="1"/>
  <c r="F55" i="6" s="1"/>
  <c r="E56" i="6" s="1"/>
  <c r="F56" i="6" s="1"/>
  <c r="E57" i="6" s="1"/>
  <c r="F57" i="6" s="1"/>
  <c r="E58" i="6" s="1"/>
  <c r="F58" i="6" s="1"/>
  <c r="E59" i="6" s="1"/>
  <c r="F59" i="6" s="1"/>
  <c r="E60" i="6" s="1"/>
  <c r="F60" i="6" s="1"/>
  <c r="E61" i="6" s="1"/>
  <c r="F61" i="6" s="1"/>
  <c r="E62" i="6" s="1"/>
  <c r="F62" i="6" s="1"/>
  <c r="E63" i="6" s="1"/>
  <c r="F63" i="6" s="1"/>
  <c r="E64" i="6" s="1"/>
  <c r="F64" i="6" s="1"/>
  <c r="E65" i="6" s="1"/>
  <c r="F65" i="6" s="1"/>
  <c r="E66" i="6" s="1"/>
  <c r="F66" i="6" s="1"/>
  <c r="E67" i="6" s="1"/>
  <c r="F67" i="6" s="1"/>
  <c r="E68" i="6" s="1"/>
  <c r="F68" i="6" s="1"/>
  <c r="E69" i="6" s="1"/>
  <c r="F69" i="6" s="1"/>
  <c r="E70" i="6" s="1"/>
  <c r="F70" i="6" s="1"/>
  <c r="E71" i="6" s="1"/>
  <c r="F71" i="6" s="1"/>
  <c r="E72" i="6" s="1"/>
  <c r="F72" i="6" s="1"/>
  <c r="E73" i="6" s="1"/>
  <c r="F73" i="6" s="1"/>
  <c r="E74" i="6" s="1"/>
  <c r="F74" i="6" s="1"/>
  <c r="E75" i="6" s="1"/>
  <c r="F75" i="6" s="1"/>
  <c r="E76" i="6" s="1"/>
  <c r="F76" i="6" s="1"/>
  <c r="E77" i="6" s="1"/>
  <c r="F77" i="6" s="1"/>
  <c r="E78" i="6" s="1"/>
  <c r="F78" i="6" s="1"/>
  <c r="E79" i="6" s="1"/>
  <c r="F79" i="6" s="1"/>
  <c r="E80" i="6" s="1"/>
  <c r="F80" i="6" s="1"/>
  <c r="E81" i="6" s="1"/>
  <c r="F81" i="6" s="1"/>
  <c r="E82" i="6" s="1"/>
  <c r="F82" i="6" s="1"/>
  <c r="E83" i="6" s="1"/>
  <c r="F83" i="6" s="1"/>
  <c r="E84" i="6" s="1"/>
  <c r="F84" i="6" s="1"/>
  <c r="E85" i="6" s="1"/>
  <c r="F85" i="6" s="1"/>
  <c r="E86" i="6" s="1"/>
  <c r="F86" i="6" s="1"/>
  <c r="E87" i="6" s="1"/>
  <c r="F87" i="6" s="1"/>
  <c r="E88" i="6" s="1"/>
  <c r="F88" i="6" s="1"/>
  <c r="E89" i="6" s="1"/>
  <c r="F89" i="6" s="1"/>
  <c r="E90" i="6" s="1"/>
  <c r="F90" i="6" s="1"/>
  <c r="E91" i="6" s="1"/>
  <c r="F91" i="6" s="1"/>
  <c r="E92" i="6" s="1"/>
  <c r="F92" i="6" s="1"/>
  <c r="E93" i="6" s="1"/>
  <c r="F93" i="6" s="1"/>
  <c r="E94" i="6" s="1"/>
  <c r="F94" i="6" s="1"/>
  <c r="E95" i="6" s="1"/>
  <c r="F95" i="6" s="1"/>
  <c r="E96" i="6" s="1"/>
  <c r="F96" i="6" s="1"/>
  <c r="E97" i="6" s="1"/>
  <c r="F97" i="6" s="1"/>
  <c r="E98" i="6" s="1"/>
  <c r="F98" i="6" s="1"/>
  <c r="E99" i="6" s="1"/>
  <c r="F99" i="6" s="1"/>
  <c r="E100" i="6" s="1"/>
  <c r="F100" i="6" s="1"/>
  <c r="E101" i="6" s="1"/>
  <c r="F101" i="6" s="1"/>
  <c r="E102" i="6" s="1"/>
  <c r="F102" i="6" s="1"/>
  <c r="E103" i="6" s="1"/>
  <c r="F103" i="6" s="1"/>
  <c r="E104" i="6" s="1"/>
  <c r="F104" i="6" s="1"/>
  <c r="E105" i="6" s="1"/>
  <c r="F105" i="6" s="1"/>
  <c r="E106" i="6" s="1"/>
  <c r="F106" i="6" s="1"/>
  <c r="E107" i="6" s="1"/>
  <c r="F107" i="6" s="1"/>
  <c r="E108" i="6" s="1"/>
  <c r="F108" i="6" s="1"/>
  <c r="E109" i="6" s="1"/>
  <c r="F109" i="6" s="1"/>
  <c r="E4" i="4"/>
</calcChain>
</file>

<file path=xl/sharedStrings.xml><?xml version="1.0" encoding="utf-8"?>
<sst xmlns="http://schemas.openxmlformats.org/spreadsheetml/2006/main" count="98" uniqueCount="87">
  <si>
    <t>Rate</t>
  </si>
  <si>
    <t>Nper</t>
  </si>
  <si>
    <t>Column7</t>
  </si>
  <si>
    <t>Column8</t>
  </si>
  <si>
    <t>Mortgage</t>
  </si>
  <si>
    <t>Cost</t>
  </si>
  <si>
    <t>Down Pay %</t>
  </si>
  <si>
    <t>Mortgage Rate</t>
  </si>
  <si>
    <t>Taxes</t>
  </si>
  <si>
    <t>Sub Total</t>
  </si>
  <si>
    <t>Insurance</t>
  </si>
  <si>
    <t>heat/electric/AC</t>
  </si>
  <si>
    <t>Yearly costs</t>
  </si>
  <si>
    <t>Yearly Costs by month</t>
  </si>
  <si>
    <t>Internet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</si>
  <si>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</si>
  <si>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</si>
  <si>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</si>
  <si>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</si>
  <si>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</si>
  <si>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</si>
  <si>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</si>
  <si>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</si>
  <si>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</si>
  <si>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</si>
  <si>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Down Payment</t>
  </si>
  <si>
    <t>Addition to funds</t>
  </si>
  <si>
    <t>Monthly</t>
  </si>
  <si>
    <t>Downpayment</t>
  </si>
  <si>
    <t>Month End</t>
  </si>
  <si>
    <t>Wages 2</t>
  </si>
  <si>
    <t>Wages 1</t>
  </si>
  <si>
    <t>Purchase Date</t>
  </si>
  <si>
    <t>Accounted</t>
  </si>
  <si>
    <t>Month Beginning</t>
  </si>
  <si>
    <t>Expense</t>
  </si>
  <si>
    <t>Income</t>
  </si>
  <si>
    <t>Property Management</t>
  </si>
  <si>
    <t>Month Starting</t>
  </si>
  <si>
    <t>Date</t>
  </si>
  <si>
    <t>Meds</t>
  </si>
  <si>
    <t>Loans</t>
  </si>
  <si>
    <t>Origination Fees</t>
  </si>
  <si>
    <t>Column1</t>
  </si>
  <si>
    <t>Seller Paid</t>
  </si>
  <si>
    <t>Closing Costs</t>
  </si>
  <si>
    <t>Closing Costs2</t>
  </si>
  <si>
    <t>Estimated Closing Costs</t>
  </si>
  <si>
    <t>Column2</t>
  </si>
  <si>
    <t>Column12</t>
  </si>
  <si>
    <t>Wages Primary</t>
  </si>
  <si>
    <t>Rental start Date</t>
  </si>
  <si>
    <t>Other Loans come due</t>
  </si>
  <si>
    <t>Bank Account 1 Balance</t>
  </si>
  <si>
    <t>Bank Account 2 Balance</t>
  </si>
  <si>
    <t>Annual Salary</t>
  </si>
  <si>
    <t>Salary going to bank</t>
  </si>
  <si>
    <t>Starting in accounts</t>
  </si>
  <si>
    <t>Active</t>
  </si>
  <si>
    <t>Seller Paid %</t>
  </si>
  <si>
    <t>Cash for Closing</t>
  </si>
  <si>
    <t>Water</t>
  </si>
  <si>
    <t>Net Month change</t>
  </si>
  <si>
    <t>Joint Account</t>
  </si>
  <si>
    <t>Sole Account</t>
  </si>
  <si>
    <t>Combined</t>
  </si>
  <si>
    <t>Month end True Up</t>
  </si>
  <si>
    <t>Food</t>
  </si>
  <si>
    <t>Cars</t>
  </si>
  <si>
    <t>Car Payments</t>
  </si>
  <si>
    <t>Random</t>
  </si>
  <si>
    <t>Tax Returns</t>
  </si>
  <si>
    <t>Events</t>
  </si>
  <si>
    <t>`</t>
  </si>
  <si>
    <t>Closing costs</t>
  </si>
  <si>
    <t>Equity</t>
  </si>
  <si>
    <t>Break Even</t>
  </si>
  <si>
    <t>Expenses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</si>
  <si>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</si>
  <si>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Layer 1 Holdings</t>
  </si>
  <si>
    <t>home purchase tool</t>
  </si>
  <si>
    <t>Column3</t>
  </si>
  <si>
    <t>Column4</t>
  </si>
  <si>
    <t>Project Budget</t>
  </si>
  <si>
    <t>Personal Budget</t>
  </si>
  <si>
    <t>Retirement</t>
  </si>
  <si>
    <t>Fill or select the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</si>
</sst>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.000_);_(* \(#,##0.000\);_(* &quot;-&quot;???_);_(@_)"/>
    <numFmt numFmtId="166" formatCode="_(* #,##0.0000_);_(* \(#,##0.0000\);_(* &quot;-&quot;??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8" fontId="0" fillId="0" borderId="0" xfId="0" applyNumberFormat="1"/>
    <xf numFmtId="9" fontId="0" fillId="0" borderId="0" xfId="0" applyNumberFormat="1"/>
    <xf numFmtId="43" fontId="0" fillId="0" borderId="0" xfId="1" applyFont="1"/>
    <xf numFmtId="44" fontId="0" fillId="0" borderId="0" xfId="2" applyFont="1"/>
    <xf numFmtId="6" fontId="0" fillId="0" borderId="0" xfId="0" applyNumberFormat="1"/>
    <xf numFmtId="14" fontId="0" fillId="0" borderId="0" xfId="0" applyNumberFormat="1"/>
    <xf numFmtId="10" fontId="0" fillId="0" borderId="0" xfId="0" applyNumberFormat="1"/>
    <xf numFmtId="43" fontId="0" fillId="0" borderId="0" xfId="0" applyNumberFormat="1"/>
    <xf numFmtId="10" fontId="0" fillId="0" borderId="0" xfId="0" applyNumberFormat="1" applyAlignment="1">
      <alignment horizontal="right" indent="2"/>
    </xf>
    <xf numFmtId="44" fontId="0" fillId="0" borderId="0" xfId="2" applyFont="1" applyAlignment="1">
      <alignment horizontal="right" indent="2"/>
    </xf>
    <xf numFmtId="164" fontId="0" fillId="0" borderId="0" xfId="0" applyNumberFormat="1"/>
    <xf numFmtId="9" fontId="0" fillId="2" borderId="0" xfId="0" applyNumberFormat="1" applyFill="1"/>
    <xf numFmtId="9" fontId="0" fillId="3" borderId="0" xfId="0" applyNumberFormat="1" applyFill="1"/>
    <xf numFmtId="0" fontId="0" fillId="3" borderId="0" xfId="0" applyFill="1"/>
    <xf numFmtId="10" fontId="0" fillId="3" borderId="0" xfId="3" applyNumberFormat="1" applyFont="1" applyFill="1"/>
    <xf numFmtId="6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6" fontId="0" fillId="4" borderId="0" xfId="0" applyNumberFormat="1" applyFill="1"/>
    <xf numFmtId="6" fontId="0" fillId="4" borderId="0" xfId="2" applyNumberFormat="1" applyFont="1" applyFill="1"/>
    <xf numFmtId="44" fontId="0" fillId="4" borderId="0" xfId="2" applyFont="1" applyFill="1"/>
    <xf numFmtId="9" fontId="0" fillId="4" borderId="0" xfId="3" applyFont="1" applyFill="1"/>
    <xf numFmtId="44" fontId="0" fillId="2" borderId="0" xfId="2" applyFont="1" applyFill="1"/>
    <xf numFmtId="43" fontId="0" fillId="0" borderId="0" xfId="1" applyFont="1" applyFill="1"/>
    <xf numFmtId="43" fontId="0" fillId="3" borderId="0" xfId="1" applyFont="1" applyFill="1"/>
    <xf numFmtId="165" fontId="0" fillId="0" borderId="0" xfId="0" applyNumberFormat="1"/>
    <xf numFmtId="166" fontId="0" fillId="0" borderId="0" xfId="0" applyNumberFormat="1"/>
    <xf numFmtId="0" fontId="0" fillId="3" borderId="0" xfId="0" applyFill="1" applyAlignment="1">
      <alignment horizontal="center"/>
    </xf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9"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0" formatCode="&quot;$&quot;#,##0_);[Red]\(&quot;$&quot;#,##0\)"/>
    </dxf>
    <dxf>
      <numFmt numFmtId="0" formatCode="General"/>
    </dxf>
    <dxf>
      <numFmt numFmtId="0" formatCode="General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9" formatCode="m/d/yyyy"/>
    </dxf>
    <dxf>
      <numFmt numFmtId="0" formatCode="General"/>
    </dxf>
    <dxf>
      <numFmt numFmtId="12" formatCode="&quot;$&quot;#,##0.00_);[Red]\(&quot;$&quot;#,##0.00\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alignment horizontal="right" vertical="bottom" textRotation="0" wrapText="0" indent="2" justifyLastLine="0" shrinkToFit="0" readingOrder="0"/>
    </dxf>
    <dxf>
      <alignment horizontal="right" vertical="bottom" textRotation="0" wrapText="0" indent="2" justifyLastLine="0" shrinkToFit="0" readingOrder="0"/>
    </dxf>
    <dxf>
      <numFmt numFmtId="14" formatCode="0.00%"/>
      <alignment horizontal="right" vertical="bottom" textRotation="0" wrapText="0" indent="2" justifyLastLine="0" shrinkToFit="0" readingOrder="0"/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61FB5EDC-771E-42D5-A46C-61C4410FCF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'Bank Trend by date'!$B$4</c:f>
              <c:numCache>
                <c:formatCode>m/d/yyyy</c:formatCode>
                <c:ptCount val="1"/>
                <c:pt idx="0">
                  <c:v>43230</c:v>
                </c:pt>
              </c:numCache>
            </c:numRef>
          </c:xVal>
          <c:yVal>
            <c:numRef>
              <c:f>'Bank Trend by date'!$C$4</c:f>
              <c:numCache>
                <c:formatCode>General</c:formatCode>
                <c:ptCount val="1"/>
                <c:pt idx="0">
                  <c:v>12953.79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A2-49C6-8746-F9BC96D9E95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'Bank Trend by date'!$B$4</c:f>
              <c:numCache>
                <c:formatCode>m/d/yyyy</c:formatCode>
                <c:ptCount val="1"/>
                <c:pt idx="0">
                  <c:v>43230</c:v>
                </c:pt>
              </c:numCache>
            </c:numRef>
          </c:xVal>
          <c:yVal>
            <c:numRef>
              <c:f>'Bank Trend by date'!$D$4</c:f>
              <c:numCache>
                <c:formatCode>General</c:formatCode>
                <c:ptCount val="1"/>
                <c:pt idx="0">
                  <c:v>3004.64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2-49C6-8746-F9BC96D9E95F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'Bank Trend by date'!$B$4</c:f>
              <c:numCache>
                <c:formatCode>m/d/yyyy</c:formatCode>
                <c:ptCount val="1"/>
                <c:pt idx="0">
                  <c:v>43230</c:v>
                </c:pt>
              </c:numCache>
            </c:numRef>
          </c:xVal>
          <c:yVal>
            <c:numRef>
              <c:f>'Bank Trend by date'!$E$4</c:f>
              <c:numCache>
                <c:formatCode>General</c:formatCode>
                <c:ptCount val="1"/>
                <c:pt idx="0">
                  <c:v>15958.43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A2-49C6-8746-F9BC96D9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59912"/>
        <c:axId val="432162264"/>
      </c:scatterChart>
      <c:valAx>
        <c:axId val="432159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62264"/>
        <c:crosses val="autoZero"/>
        <c:crossBetween val="midCat"/>
      </c:valAx>
      <c:valAx>
        <c:axId val="43216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59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180975</xdr:rowOff>
    </xdr:from>
    <xdr:to>
      <xdr:col>14</xdr:col>
      <xdr:colOff>57150</xdr:colOff>
      <xdr:row>15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3ED913-0E2F-40F0-8713-C6E898B2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_Loans" displayName="Table_Loans" ref="D6:AA16" totalsRowShown="0">
  <autoFilter ref="D6:AA16" xr:uid="{00000000-0009-0000-0100-000007000000}"/>
  <tableColumns count="24">
    <tableColumn id="19" xr3:uid="{00000000-0010-0000-0000-000013000000}" name="Cost" dataCellStyle="Comma"/>
    <tableColumn id="18" xr3:uid="{00000000-0010-0000-0000-000012000000}" name="Down Pay %"/>
    <tableColumn id="13" xr3:uid="{00000000-0010-0000-0000-00000D000000}" name="Seller Paid" dataDxfId="27"/>
    <tableColumn id="15" xr3:uid="{00000000-0010-0000-0000-00000F000000}" name="Origination Fees" dataDxfId="26" dataCellStyle="Currency"/>
    <tableColumn id="14" xr3:uid="{00000000-0010-0000-0000-00000E000000}" name="Closing Costs" dataDxfId="25" dataCellStyle="Currency"/>
    <tableColumn id="12" xr3:uid="{00000000-0010-0000-0000-00000C000000}" name="Down Payment" dataCellStyle="Currency">
      <calculatedColumnFormula>Table_Loans[[#This Row],[Cost]]*Table_Loans[[#This Row],[Down Pay %]]</calculatedColumnFormula>
    </tableColumn>
    <tableColumn id="16" xr3:uid="{00000000-0010-0000-0000-000010000000}" name="Closing Costs2" dataDxfId="24" dataCellStyle="Currency">
      <calculatedColumnFormula>Table_Loans[[#This Row],[Down Payment]]+Table_Loans[[#This Row],[Origination Fees]]+Table_Loans[[#This Row],[Closing Costs]]</calculatedColumnFormula>
    </tableColumn>
    <tableColumn id="17" xr3:uid="{00000000-0010-0000-0000-000011000000}" name="Mortgage" dataCellStyle="Comma">
      <calculatedColumnFormula>Table_Loans[[#This Row],[Cost]]*(1-Table_Loans[[#This Row],[Down Pay %]])</calculatedColumnFormula>
    </tableColumn>
    <tableColumn id="22" xr3:uid="{00000000-0010-0000-0000-000016000000}" name="Column1" dataDxfId="23" dataCellStyle="Comma">
      <calculatedColumnFormula>Table_Loans[[#This Row],[Cost]]*Table_Loans[[#This Row],[Seller Paid]]</calculatedColumnFormula>
    </tableColumn>
    <tableColumn id="24" xr3:uid="{00000000-0010-0000-0000-000018000000}" name="Column12" dataDxfId="22" dataCellStyle="Comma"/>
    <tableColumn id="23" xr3:uid="{00000000-0010-0000-0000-000017000000}" name="Column2" dataDxfId="21" dataCellStyle="Comma"/>
    <tableColumn id="1" xr3:uid="{00000000-0010-0000-0000-000001000000}" name="Rate" dataDxfId="20">
      <calculatedColumnFormula>3.355%+IF(Table_Loans[[#This Row],[Down Pay %]]&gt;=0.2,0,0.41%)</calculatedColumnFormula>
    </tableColumn>
    <tableColumn id="2" xr3:uid="{00000000-0010-0000-0000-000002000000}" name="Nper"/>
    <tableColumn id="3" xr3:uid="{00000000-0010-0000-0000-000003000000}" name="Taxes" dataDxfId="19">
      <calculatedColumnFormula>Table_Loans[[#This Row],[Cost]]*0.018</calculatedColumnFormula>
    </tableColumn>
    <tableColumn id="4" xr3:uid="{00000000-0010-0000-0000-000004000000}" name="Insurance" dataDxfId="18">
      <calculatedColumnFormula>0.0075*Table_Loans[[#This Row],[Cost]]</calculatedColumnFormula>
    </tableColumn>
    <tableColumn id="20" xr3:uid="{00000000-0010-0000-0000-000014000000}" name="Yearly costs" dataDxfId="17">
      <calculatedColumnFormula>-Table_Loans[[#This Row],[Taxes]]-Table_Loans[[#This Row],[Insurance]]</calculatedColumnFormula>
    </tableColumn>
    <tableColumn id="21" xr3:uid="{00000000-0010-0000-0000-000015000000}" name="Yearly Costs by month" dataDxfId="16">
      <calculatedColumnFormula>Table_Loans[[#This Row],[Yearly costs]]/12</calculatedColumnFormula>
    </tableColumn>
    <tableColumn id="5" xr3:uid="{00000000-0010-0000-0000-000005000000}" name="heat/electric/AC"/>
    <tableColumn id="6" xr3:uid="{00000000-0010-0000-0000-000006000000}" name="Internet"/>
    <tableColumn id="7" xr3:uid="{00000000-0010-0000-0000-000007000000}" name="Water"/>
    <tableColumn id="8" xr3:uid="{00000000-0010-0000-0000-000008000000}" name="Mortgage Rate" dataDxfId="15">
      <calculatedColumnFormula>PMT(Table_Loans[[#This Row],[Rate]]/12,Table_Loans[[#This Row],[Nper]]*12,Table_Loans[[#This Row],[Mortgage]],)</calculatedColumnFormula>
    </tableColumn>
    <tableColumn id="9" xr3:uid="{00000000-0010-0000-0000-000009000000}" name="Column7"/>
    <tableColumn id="10" xr3:uid="{00000000-0010-0000-0000-00000A000000}" name="Column8"/>
    <tableColumn id="11" xr3:uid="{00000000-0010-0000-0000-00000B000000}" name="Sub Total" dataDxfId="14">
      <calculatedColumnFormula>Table_Loans[[#This Row],[Mortgage Rate]]+Table_Loans[[#This Row],[Yearly Costs by month]]+Table_Loans[[#This Row],[heat/electric/AC]]+Table_Loans[[#This Row],[Internet]]+Table_Loans[[#This Row],[Water]]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Banking79" displayName="Banking79" ref="D33:AB109" totalsRowShown="0">
  <autoFilter ref="D33:AB109" xr:uid="{00000000-0009-0000-0100-000008000000}"/>
  <tableColumns count="25">
    <tableColumn id="1" xr3:uid="{00000000-0010-0000-0100-000001000000}" name="Month Beginning" dataDxfId="13"/>
    <tableColumn id="2" xr3:uid="{00000000-0010-0000-0100-000002000000}" name="Month Starting" dataDxfId="12">
      <calculatedColumnFormula>$E$20</calculatedColumnFormula>
    </tableColumn>
    <tableColumn id="3" xr3:uid="{00000000-0010-0000-0100-000003000000}" name="Month End" dataDxfId="11">
      <calculatedColumnFormula>E34+Banking79[[#This Row],[Net Month change]]</calculatedColumnFormula>
    </tableColumn>
    <tableColumn id="25" xr3:uid="{00000000-0010-0000-0100-000019000000}" name="Month end True Up" dataDxfId="10"/>
    <tableColumn id="18" xr3:uid="{00000000-0010-0000-0100-000012000000}" name="Net Month change" dataDxfId="9">
      <calculatedColumnFormula>Banking79[[#This Row],[Expense]]+Banking79[[#This Row],[Income]]</calculatedColumnFormula>
    </tableColumn>
    <tableColumn id="4" xr3:uid="{00000000-0010-0000-0100-000004000000}" name="Expense" dataDxfId="8">
      <calculatedColumnFormula>SUMIF(M34:AB34,"&lt;=0")</calculatedColumnFormula>
    </tableColumn>
    <tableColumn id="5" xr3:uid="{00000000-0010-0000-0100-000005000000}" name="Income" dataDxfId="7">
      <calculatedColumnFormula>SUMIF(K34:AB34,"&gt;0")</calculatedColumnFormula>
    </tableColumn>
    <tableColumn id="6" xr3:uid="{00000000-0010-0000-0100-000006000000}" name="Wages 1">
      <calculatedColumnFormula>$H$23*$H$24/12</calculatedColumnFormula>
    </tableColumn>
    <tableColumn id="7" xr3:uid="{00000000-0010-0000-0100-000007000000}" name="Wages 2" dataDxfId="6">
      <calculatedColumnFormula>$I$23*$I$24/12</calculatedColumnFormula>
    </tableColumn>
    <tableColumn id="8" xr3:uid="{00000000-0010-0000-0100-000008000000}" name="Column1"/>
    <tableColumn id="16" xr3:uid="{00000000-0010-0000-0100-000010000000}" name="Column2"/>
    <tableColumn id="9" xr3:uid="{00000000-0010-0000-0100-000009000000}" name="Column3" dataDxfId="5">
      <calculatedColumnFormula>IF(AND($E$24&gt;=Banking79[[#This Row],[Month Beginning]],$E$24&lt;=EOMONTH(Banking79[[#This Row],[Month Beginning]],0)),IF(($E$29-$E$30)&gt;$E$28,"True",-$E$28),IF($E$24&lt;=EOMONTH(Banking79[[#This Row],[Month Beginning]],0),$E$27,))</calculatedColumnFormula>
    </tableColumn>
    <tableColumn id="17" xr3:uid="{00000000-0010-0000-0100-000011000000}" name="Column4"/>
    <tableColumn id="27" xr3:uid="{00000000-0010-0000-0100-00001B000000}" name="Car Payments"/>
    <tableColumn id="26" xr3:uid="{00000000-0010-0000-0100-00001A000000}" name="Cars"/>
    <tableColumn id="10" xr3:uid="{00000000-0010-0000-0100-00000A000000}" name="Property Management" dataDxfId="4"/>
    <tableColumn id="11" xr3:uid="{00000000-0010-0000-0100-00000B000000}" name="Loans" dataDxfId="3"/>
    <tableColumn id="12" xr3:uid="{00000000-0010-0000-0100-00000C000000}" name="Tax Returns" dataDxfId="2">
      <calculatedColumnFormula>5000+4131.77-3500</calculatedColumnFormula>
    </tableColumn>
    <tableColumn id="13" xr3:uid="{00000000-0010-0000-0100-00000D000000}" name="Food" dataDxfId="1">
      <calculatedColumnFormula>-250</calculatedColumnFormula>
    </tableColumn>
    <tableColumn id="14" xr3:uid="{00000000-0010-0000-0100-00000E000000}" name="Random"/>
    <tableColumn id="15" xr3:uid="{00000000-0010-0000-0100-00000F000000}" name="Meds"/>
    <tableColumn id="24" xr3:uid="{00000000-0010-0000-0100-000018000000}" name="Events"/>
    <tableColumn id="19" xr3:uid="{00000000-0010-0000-0100-000013000000}" name="Personal Budget"/>
    <tableColumn id="21" xr3:uid="{00000000-0010-0000-0100-000015000000}" name="Retirement"/>
    <tableColumn id="23" xr3:uid="{00000000-0010-0000-0100-000017000000}" name="Project Budg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B3:E4" totalsRowShown="0">
  <autoFilter ref="B3:E4" xr:uid="{00000000-0009-0000-0100-000004000000}"/>
  <tableColumns count="4">
    <tableColumn id="1" xr3:uid="{00000000-0010-0000-0200-000001000000}" name="Date" dataDxfId="0"/>
    <tableColumn id="2" xr3:uid="{00000000-0010-0000-0200-000002000000}" name="Joint Account"/>
    <tableColumn id="3" xr3:uid="{00000000-0010-0000-0200-000003000000}" name="Sole Account"/>
    <tableColumn id="4" xr3:uid="{00000000-0010-0000-0200-000004000000}" name="Combined">
      <calculatedColumnFormula>SUM(C4:D4)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9"/>
  <sheetViews>
    <sheetView tabSelected="1" topLeftCell="A4" zoomScaleNormal="100" workbookViewId="0">
      <selection activeCell="A4" sqref="A4"/>
    </sheetView>
  </sheetViews>
  <sheetFormatPr defaultRowHeight="14.25" x14ac:dyDescent="0.45"/>
  <cols>
    <col min="4" max="4" width="14" customWidth="1"/>
    <col min="5" max="5" width="18.46484375" customWidth="1"/>
    <col min="6" max="6" width="12.86328125" customWidth="1"/>
    <col min="7" max="7" width="18.86328125" hidden="1" customWidth="1"/>
    <col min="8" max="8" width="14.86328125" bestFit="1" customWidth="1"/>
    <col min="9" max="9" width="11" customWidth="1"/>
    <col min="10" max="10" width="17" customWidth="1"/>
    <col min="11" max="11" width="12.19921875" bestFit="1" customWidth="1"/>
    <col min="12" max="12" width="11.86328125" customWidth="1"/>
    <col min="13" max="13" width="23.1328125" customWidth="1"/>
    <col min="14" max="16" width="11" customWidth="1"/>
    <col min="17" max="17" width="16.46484375" bestFit="1" customWidth="1"/>
    <col min="18" max="18" width="12" customWidth="1"/>
    <col min="19" max="19" width="22.06640625" bestFit="1" customWidth="1"/>
    <col min="20" max="22" width="12" customWidth="1"/>
    <col min="24" max="24" width="14" customWidth="1"/>
    <col min="25" max="25" width="14.1328125" bestFit="1" customWidth="1"/>
    <col min="26" max="26" width="13.19921875" bestFit="1" customWidth="1"/>
    <col min="27" max="27" width="16.53125" bestFit="1" customWidth="1"/>
    <col min="28" max="28" width="17.19921875" bestFit="1" customWidth="1"/>
    <col min="29" max="29" width="20.46484375" bestFit="1" customWidth="1"/>
    <col min="30" max="30" width="17.6640625" bestFit="1" customWidth="1"/>
    <col min="31" max="31" width="15.6640625" bestFit="1" customWidth="1"/>
    <col min="32" max="32" width="17.6640625" bestFit="1" customWidth="1"/>
  </cols>
  <sheetData>
    <row r="1" spans="1:27" x14ac:dyDescent="0.45">
      <c r="A1" t="s">
        <v>79</v>
      </c>
    </row>
    <row r="2" spans="1:27" x14ac:dyDescent="0.45">
      <c r="A2" t="s">
        <v>80</v>
      </c>
    </row>
    <row r="3" spans="1:27" x14ac:dyDescent="0.45">
      <c r="J3" s="8"/>
    </row>
    <row r="4" spans="1:27" ht="28.5" x14ac:dyDescent="0.85">
      <c r="A4" s="29" t="s">
        <v>86</v>
      </c>
    </row>
    <row r="6" spans="1:27" x14ac:dyDescent="0.45">
      <c r="D6" t="s">
        <v>5</v>
      </c>
      <c r="E6" t="s">
        <v>6</v>
      </c>
      <c r="F6" t="s">
        <v>44</v>
      </c>
      <c r="G6" t="s">
        <v>42</v>
      </c>
      <c r="H6" t="s">
        <v>45</v>
      </c>
      <c r="I6" t="s">
        <v>25</v>
      </c>
      <c r="J6" t="s">
        <v>46</v>
      </c>
      <c r="K6" t="s">
        <v>4</v>
      </c>
      <c r="L6" t="s">
        <v>43</v>
      </c>
      <c r="M6" t="s">
        <v>49</v>
      </c>
      <c r="N6" t="s">
        <v>48</v>
      </c>
      <c r="O6" t="s">
        <v>0</v>
      </c>
      <c r="P6" t="s">
        <v>1</v>
      </c>
      <c r="Q6" t="s">
        <v>8</v>
      </c>
      <c r="R6" t="s">
        <v>10</v>
      </c>
      <c r="S6" t="s">
        <v>12</v>
      </c>
      <c r="T6" t="s">
        <v>13</v>
      </c>
      <c r="U6" t="s">
        <v>11</v>
      </c>
      <c r="V6" t="s">
        <v>14</v>
      </c>
      <c r="W6" t="s">
        <v>61</v>
      </c>
      <c r="X6" t="s">
        <v>7</v>
      </c>
      <c r="Y6" t="s">
        <v>2</v>
      </c>
      <c r="Z6" t="s">
        <v>3</v>
      </c>
      <c r="AA6" t="s">
        <v>9</v>
      </c>
    </row>
    <row r="7" spans="1:27" x14ac:dyDescent="0.45">
      <c r="C7" t="s">
        <v>15</v>
      </c>
      <c r="D7" s="3">
        <v>450000</v>
      </c>
      <c r="E7" s="7">
        <v>0.2</v>
      </c>
      <c r="F7" s="9">
        <v>0.03</v>
      </c>
      <c r="G7" s="10">
        <v>1150</v>
      </c>
      <c r="H7" s="10">
        <v>1150</v>
      </c>
      <c r="I7" s="4">
        <f>Table_Loans[[#This Row],[Cost]]*Table_Loans[[#This Row],[Down Pay %]]</f>
        <v>90000</v>
      </c>
      <c r="J7" s="4">
        <f>Table_Loans[[#This Row],[Down Payment]]+Table_Loans[[#This Row],[Origination Fees]]+Table_Loans[[#This Row],[Closing Costs]]</f>
        <v>92300</v>
      </c>
      <c r="K7" s="3">
        <f>Table_Loans[[#This Row],[Cost]]*(1-Table_Loans[[#This Row],[Down Pay %]])</f>
        <v>360000</v>
      </c>
      <c r="L7" s="3">
        <f>Table_Loans[[#This Row],[Cost]]*Table_Loans[[#This Row],[Seller Paid]]</f>
        <v>13500</v>
      </c>
      <c r="M7" s="3"/>
      <c r="N7" s="3"/>
      <c r="O7" s="11">
        <f>3.355%+IF(Table_Loans[[#This Row],[Down Pay %]]&gt;=0.2,0,0.41%)</f>
        <v>3.3549999999999996E-2</v>
      </c>
      <c r="P7">
        <v>30</v>
      </c>
      <c r="Q7">
        <f>Table_Loans[[#This Row],[Cost]]*0.018</f>
        <v>8099.9999999999991</v>
      </c>
      <c r="R7">
        <v>1050</v>
      </c>
      <c r="S7">
        <f>-Table_Loans[[#This Row],[Taxes]]-Table_Loans[[#This Row],[Insurance]]</f>
        <v>-9150</v>
      </c>
      <c r="T7">
        <f>Table_Loans[[#This Row],[Yearly costs]]/12</f>
        <v>-762.5</v>
      </c>
      <c r="U7">
        <v>-200</v>
      </c>
      <c r="V7">
        <v>-50</v>
      </c>
      <c r="W7">
        <v>-50</v>
      </c>
      <c r="X7" s="1">
        <f>PMT(Table_Loans[[#This Row],[Rate]]/12,Table_Loans[[#This Row],[Nper]]*12,Table_Loans[[#This Row],[Mortgage]],)</f>
        <v>-1587.5635649639764</v>
      </c>
      <c r="AA7">
        <f>Table_Loans[[#This Row],[Mortgage Rate]]+Table_Loans[[#This Row],[Yearly Costs by month]]+Table_Loans[[#This Row],[heat/electric/AC]]+Table_Loans[[#This Row],[Internet]]+Table_Loans[[#This Row],[Water]]</f>
        <v>-2650.0635649639762</v>
      </c>
    </row>
    <row r="8" spans="1:27" x14ac:dyDescent="0.45">
      <c r="C8" t="s">
        <v>16</v>
      </c>
      <c r="D8" s="3">
        <v>500000</v>
      </c>
      <c r="E8" s="7">
        <v>0.05</v>
      </c>
      <c r="F8" s="9">
        <v>0.03</v>
      </c>
      <c r="G8" s="10">
        <v>1150</v>
      </c>
      <c r="H8" s="10">
        <v>1150</v>
      </c>
      <c r="I8" s="4">
        <f>Table_Loans[[#This Row],[Cost]]*Table_Loans[[#This Row],[Down Pay %]]</f>
        <v>25000</v>
      </c>
      <c r="J8" s="4">
        <f>Table_Loans[[#This Row],[Down Payment]]+Table_Loans[[#This Row],[Origination Fees]]+Table_Loans[[#This Row],[Closing Costs]]</f>
        <v>27300</v>
      </c>
      <c r="K8" s="3">
        <f>Table_Loans[[#This Row],[Cost]]*(1-Table_Loans[[#This Row],[Down Pay %]])</f>
        <v>475000</v>
      </c>
      <c r="L8" s="3">
        <f>Table_Loans[[#This Row],[Cost]]*Table_Loans[[#This Row],[Seller Paid]]</f>
        <v>15000</v>
      </c>
      <c r="M8" s="3"/>
      <c r="N8" s="3"/>
      <c r="O8" s="11">
        <f>3.355%+IF(Table_Loans[[#This Row],[Down Pay %]]&gt;=0.2,0,0.41%)</f>
        <v>3.7649999999999996E-2</v>
      </c>
      <c r="P8">
        <v>30</v>
      </c>
      <c r="Q8">
        <f>Table_Loans[[#This Row],[Cost]]*0.018</f>
        <v>9000</v>
      </c>
      <c r="R8">
        <f>0.0075*Table_Loans[[#This Row],[Cost]]</f>
        <v>3750</v>
      </c>
      <c r="S8">
        <f>-Table_Loans[[#This Row],[Taxes]]-Table_Loans[[#This Row],[Insurance]]</f>
        <v>-12750</v>
      </c>
      <c r="T8">
        <f>Table_Loans[[#This Row],[Yearly costs]]/12</f>
        <v>-1062.5</v>
      </c>
      <c r="U8">
        <v>-200</v>
      </c>
      <c r="V8">
        <v>-50</v>
      </c>
      <c r="W8">
        <v>-50</v>
      </c>
      <c r="X8" s="1">
        <f>PMT(Table_Loans[[#This Row],[Rate]]/12,Table_Loans[[#This Row],[Nper]]*12,Table_Loans[[#This Row],[Mortgage]],)</f>
        <v>-2203.8440089227961</v>
      </c>
      <c r="AA8">
        <f>Table_Loans[[#This Row],[Mortgage Rate]]+Table_Loans[[#This Row],[Yearly Costs by month]]+Table_Loans[[#This Row],[heat/electric/AC]]+Table_Loans[[#This Row],[Internet]]+Table_Loans[[#This Row],[Water]]</f>
        <v>-3566.3440089227961</v>
      </c>
    </row>
    <row r="9" spans="1:27" x14ac:dyDescent="0.45">
      <c r="C9" t="s">
        <v>17</v>
      </c>
      <c r="D9" s="3">
        <v>210000</v>
      </c>
      <c r="E9" s="7">
        <v>0.05</v>
      </c>
      <c r="F9" s="9">
        <v>0.03</v>
      </c>
      <c r="G9" s="10">
        <v>1150</v>
      </c>
      <c r="H9" s="10">
        <v>1150</v>
      </c>
      <c r="I9" s="4">
        <f>Table_Loans[[#This Row],[Cost]]*Table_Loans[[#This Row],[Down Pay %]]</f>
        <v>10500</v>
      </c>
      <c r="J9" s="4">
        <f>Table_Loans[[#This Row],[Down Payment]]+Table_Loans[[#This Row],[Origination Fees]]+Table_Loans[[#This Row],[Closing Costs]]</f>
        <v>12800</v>
      </c>
      <c r="K9" s="3">
        <f>Table_Loans[[#This Row],[Cost]]*(1-Table_Loans[[#This Row],[Down Pay %]])</f>
        <v>199500</v>
      </c>
      <c r="L9" s="3">
        <f>Table_Loans[[#This Row],[Cost]]*Table_Loans[[#This Row],[Seller Paid]]</f>
        <v>6300</v>
      </c>
      <c r="M9" s="3"/>
      <c r="N9" s="3"/>
      <c r="O9" s="11">
        <f>3.355%+IF(Table_Loans[[#This Row],[Down Pay %]]&gt;=0.2,0,0.41%)</f>
        <v>3.7649999999999996E-2</v>
      </c>
      <c r="P9">
        <v>30</v>
      </c>
      <c r="Q9">
        <f>Table_Loans[[#This Row],[Cost]]*0.018</f>
        <v>3779.9999999999995</v>
      </c>
      <c r="R9">
        <f>0.0075*Table_Loans[[#This Row],[Cost]]</f>
        <v>1575</v>
      </c>
      <c r="S9">
        <f>-Table_Loans[[#This Row],[Taxes]]-Table_Loans[[#This Row],[Insurance]]</f>
        <v>-5355</v>
      </c>
      <c r="T9">
        <f>Table_Loans[[#This Row],[Yearly costs]]/12</f>
        <v>-446.25</v>
      </c>
      <c r="U9">
        <v>-200</v>
      </c>
      <c r="V9">
        <v>-50</v>
      </c>
      <c r="W9">
        <v>-50</v>
      </c>
      <c r="X9" s="1">
        <f>PMT(Table_Loans[[#This Row],[Rate]]/12,Table_Loans[[#This Row],[Nper]]*12,Table_Loans[[#This Row],[Mortgage]],)</f>
        <v>-925.61448374757424</v>
      </c>
      <c r="AA9">
        <f>Table_Loans[[#This Row],[Mortgage Rate]]+Table_Loans[[#This Row],[Yearly Costs by month]]+Table_Loans[[#This Row],[heat/electric/AC]]+Table_Loans[[#This Row],[Internet]]+Table_Loans[[#This Row],[Water]]</f>
        <v>-1671.8644837475742</v>
      </c>
    </row>
    <row r="10" spans="1:27" x14ac:dyDescent="0.45">
      <c r="C10" t="s">
        <v>18</v>
      </c>
      <c r="D10" s="3">
        <v>205000</v>
      </c>
      <c r="E10" s="7">
        <v>0.05</v>
      </c>
      <c r="F10" s="9">
        <v>0.03</v>
      </c>
      <c r="G10" s="10">
        <v>1150</v>
      </c>
      <c r="H10" s="10">
        <v>1150</v>
      </c>
      <c r="I10" s="4">
        <f>Table_Loans[[#This Row],[Cost]]*Table_Loans[[#This Row],[Down Pay %]]</f>
        <v>10250</v>
      </c>
      <c r="J10" s="4">
        <f>Table_Loans[[#This Row],[Down Payment]]+Table_Loans[[#This Row],[Origination Fees]]+Table_Loans[[#This Row],[Closing Costs]]</f>
        <v>12550</v>
      </c>
      <c r="K10" s="3">
        <f>Table_Loans[[#This Row],[Cost]]*(1-Table_Loans[[#This Row],[Down Pay %]])</f>
        <v>194750</v>
      </c>
      <c r="L10" s="3">
        <f>Table_Loans[[#This Row],[Cost]]*Table_Loans[[#This Row],[Seller Paid]]</f>
        <v>6150</v>
      </c>
      <c r="M10" s="3"/>
      <c r="N10" s="3"/>
      <c r="O10" s="11">
        <f>3.355%+IF(Table_Loans[[#This Row],[Down Pay %]]&gt;=0.2,0,0.41%)</f>
        <v>3.7649999999999996E-2</v>
      </c>
      <c r="P10">
        <v>30</v>
      </c>
      <c r="Q10" s="26">
        <f>Table_Loans[[#This Row],[Cost]]*0.018</f>
        <v>3689.9999999999995</v>
      </c>
      <c r="R10" s="27">
        <f>0.0075*Table_Loans[[#This Row],[Cost]]</f>
        <v>1537.5</v>
      </c>
      <c r="S10">
        <f>-Table_Loans[[#This Row],[Taxes]]-Table_Loans[[#This Row],[Insurance]]</f>
        <v>-5227.5</v>
      </c>
      <c r="T10">
        <f>Table_Loans[[#This Row],[Yearly costs]]/12</f>
        <v>-435.625</v>
      </c>
      <c r="U10">
        <v>-200</v>
      </c>
      <c r="V10">
        <v>-50</v>
      </c>
      <c r="W10">
        <v>-50</v>
      </c>
      <c r="X10" s="1">
        <f>PMT(Table_Loans[[#This Row],[Rate]]/12,Table_Loans[[#This Row],[Nper]]*12,Table_Loans[[#This Row],[Mortgage]],)</f>
        <v>-903.57604365834629</v>
      </c>
      <c r="AA10">
        <f>Table_Loans[[#This Row],[Mortgage Rate]]+Table_Loans[[#This Row],[Yearly Costs by month]]+Table_Loans[[#This Row],[heat/electric/AC]]+Table_Loans[[#This Row],[Internet]]+Table_Loans[[#This Row],[Water]]</f>
        <v>-1639.2010436583464</v>
      </c>
    </row>
    <row r="11" spans="1:27" x14ac:dyDescent="0.45">
      <c r="C11" t="s">
        <v>19</v>
      </c>
      <c r="D11" s="3">
        <v>200000</v>
      </c>
      <c r="E11" s="7">
        <v>0.05</v>
      </c>
      <c r="F11" s="9">
        <v>0.03</v>
      </c>
      <c r="G11" s="10">
        <v>1150</v>
      </c>
      <c r="H11" s="10">
        <v>1150</v>
      </c>
      <c r="I11" s="4">
        <f>Table_Loans[[#This Row],[Cost]]*Table_Loans[[#This Row],[Down Pay %]]</f>
        <v>10000</v>
      </c>
      <c r="J11" s="4">
        <f>Table_Loans[[#This Row],[Down Payment]]+Table_Loans[[#This Row],[Origination Fees]]+Table_Loans[[#This Row],[Closing Costs]]</f>
        <v>12300</v>
      </c>
      <c r="K11" s="3">
        <f>Table_Loans[[#This Row],[Cost]]*(1-Table_Loans[[#This Row],[Down Pay %]])</f>
        <v>190000</v>
      </c>
      <c r="L11" s="3">
        <f>Table_Loans[[#This Row],[Cost]]*Table_Loans[[#This Row],[Seller Paid]]</f>
        <v>6000</v>
      </c>
      <c r="M11" s="3"/>
      <c r="N11" s="3"/>
      <c r="O11" s="11">
        <f>3.355%+IF(Table_Loans[[#This Row],[Down Pay %]]&gt;=0.2,0,0.41%)</f>
        <v>3.7649999999999996E-2</v>
      </c>
      <c r="P11">
        <v>30</v>
      </c>
      <c r="Q11">
        <v>2227</v>
      </c>
      <c r="R11">
        <f>0.0075*Table_Loans[[#This Row],[Cost]]</f>
        <v>1500</v>
      </c>
      <c r="S11">
        <f>-Table_Loans[[#This Row],[Taxes]]-Table_Loans[[#This Row],[Insurance]]</f>
        <v>-3727</v>
      </c>
      <c r="T11">
        <f>Table_Loans[[#This Row],[Yearly costs]]/12</f>
        <v>-310.58333333333331</v>
      </c>
      <c r="U11">
        <v>-200</v>
      </c>
      <c r="V11">
        <v>-50</v>
      </c>
      <c r="W11">
        <v>-50</v>
      </c>
      <c r="X11" s="1">
        <f>PMT(Table_Loans[[#This Row],[Rate]]/12,Table_Loans[[#This Row],[Nper]]*12,Table_Loans[[#This Row],[Mortgage]],)</f>
        <v>-881.53760356911823</v>
      </c>
      <c r="AA11">
        <f>Table_Loans[[#This Row],[Mortgage Rate]]+Table_Loans[[#This Row],[Yearly Costs by month]]+Table_Loans[[#This Row],[heat/electric/AC]]+Table_Loans[[#This Row],[Internet]]+Table_Loans[[#This Row],[Water]]</f>
        <v>-1492.1209369024516</v>
      </c>
    </row>
    <row r="12" spans="1:27" x14ac:dyDescent="0.45">
      <c r="C12" t="s">
        <v>20</v>
      </c>
      <c r="D12" s="3">
        <v>195000</v>
      </c>
      <c r="E12" s="7">
        <v>0.05</v>
      </c>
      <c r="F12" s="9">
        <v>0.03</v>
      </c>
      <c r="G12" s="10">
        <v>1150</v>
      </c>
      <c r="H12" s="10">
        <v>1150</v>
      </c>
      <c r="I12" s="4">
        <f>Table_Loans[[#This Row],[Cost]]*Table_Loans[[#This Row],[Down Pay %]]</f>
        <v>9750</v>
      </c>
      <c r="J12" s="4">
        <f>Table_Loans[[#This Row],[Down Payment]]+Table_Loans[[#This Row],[Origination Fees]]+Table_Loans[[#This Row],[Closing Costs]]</f>
        <v>12050</v>
      </c>
      <c r="K12" s="3">
        <f>Table_Loans[[#This Row],[Cost]]*(1-Table_Loans[[#This Row],[Down Pay %]])</f>
        <v>185250</v>
      </c>
      <c r="L12" s="3">
        <f>Table_Loans[[#This Row],[Cost]]*Table_Loans[[#This Row],[Seller Paid]]</f>
        <v>5850</v>
      </c>
      <c r="M12" s="3"/>
      <c r="N12" s="3"/>
      <c r="O12" s="11">
        <f>3.355%+IF(Table_Loans[[#This Row],[Down Pay %]]&gt;=0.2,0,0.41%)</f>
        <v>3.7649999999999996E-2</v>
      </c>
      <c r="P12">
        <v>30</v>
      </c>
      <c r="Q12">
        <f>Table_Loans[[#This Row],[Cost]]*0.018</f>
        <v>3509.9999999999995</v>
      </c>
      <c r="R12">
        <f>0.0075*Table_Loans[[#This Row],[Cost]]</f>
        <v>1462.5</v>
      </c>
      <c r="S12">
        <f>-Table_Loans[[#This Row],[Taxes]]-Table_Loans[[#This Row],[Insurance]]</f>
        <v>-4972.5</v>
      </c>
      <c r="T12">
        <f>Table_Loans[[#This Row],[Yearly costs]]/12</f>
        <v>-414.375</v>
      </c>
      <c r="U12">
        <v>-200</v>
      </c>
      <c r="V12">
        <v>-50</v>
      </c>
      <c r="W12">
        <v>-50</v>
      </c>
      <c r="X12" s="1">
        <f>PMT(Table_Loans[[#This Row],[Rate]]/12,Table_Loans[[#This Row],[Nper]]*12,Table_Loans[[#This Row],[Mortgage]],)</f>
        <v>-859.4991634798904</v>
      </c>
      <c r="AA12">
        <f>Table_Loans[[#This Row],[Mortgage Rate]]+Table_Loans[[#This Row],[Yearly Costs by month]]+Table_Loans[[#This Row],[heat/electric/AC]]+Table_Loans[[#This Row],[Internet]]+Table_Loans[[#This Row],[Water]]</f>
        <v>-1573.8741634798903</v>
      </c>
    </row>
    <row r="13" spans="1:27" x14ac:dyDescent="0.45">
      <c r="C13" t="s">
        <v>21</v>
      </c>
      <c r="D13" s="3">
        <v>190000</v>
      </c>
      <c r="E13" s="7">
        <v>0.05</v>
      </c>
      <c r="F13" s="9">
        <v>0.03</v>
      </c>
      <c r="G13" s="10">
        <v>1150</v>
      </c>
      <c r="H13" s="10">
        <v>1150</v>
      </c>
      <c r="I13" s="4">
        <f>Table_Loans[[#This Row],[Cost]]*Table_Loans[[#This Row],[Down Pay %]]</f>
        <v>9500</v>
      </c>
      <c r="J13" s="4">
        <f>Table_Loans[[#This Row],[Down Payment]]+Table_Loans[[#This Row],[Origination Fees]]+Table_Loans[[#This Row],[Closing Costs]]</f>
        <v>11800</v>
      </c>
      <c r="K13" s="3">
        <f>Table_Loans[[#This Row],[Cost]]*(1-Table_Loans[[#This Row],[Down Pay %]])</f>
        <v>180500</v>
      </c>
      <c r="L13" s="3">
        <f>Table_Loans[[#This Row],[Cost]]*Table_Loans[[#This Row],[Seller Paid]]</f>
        <v>5700</v>
      </c>
      <c r="M13" s="3"/>
      <c r="N13" s="3"/>
      <c r="O13" s="11">
        <f>3.355%+IF(Table_Loans[[#This Row],[Down Pay %]]&gt;=0.2,0,0.41%)</f>
        <v>3.7649999999999996E-2</v>
      </c>
      <c r="P13">
        <v>30</v>
      </c>
      <c r="Q13">
        <f>Table_Loans[[#This Row],[Cost]]*0.018</f>
        <v>3419.9999999999995</v>
      </c>
      <c r="R13">
        <f>0.0075*Table_Loans[[#This Row],[Cost]]</f>
        <v>1425</v>
      </c>
      <c r="S13">
        <f>-Table_Loans[[#This Row],[Taxes]]-Table_Loans[[#This Row],[Insurance]]</f>
        <v>-4845</v>
      </c>
      <c r="T13">
        <f>Table_Loans[[#This Row],[Yearly costs]]/12</f>
        <v>-403.75</v>
      </c>
      <c r="U13">
        <v>-200</v>
      </c>
      <c r="V13">
        <v>-50</v>
      </c>
      <c r="W13">
        <v>-50</v>
      </c>
      <c r="X13" s="1">
        <f>PMT(Table_Loans[[#This Row],[Rate]]/12,Table_Loans[[#This Row],[Nper]]*12,Table_Loans[[#This Row],[Mortgage]],)</f>
        <v>-837.46072339066245</v>
      </c>
      <c r="AA13">
        <f>Table_Loans[[#This Row],[Mortgage Rate]]+Table_Loans[[#This Row],[Yearly Costs by month]]+Table_Loans[[#This Row],[heat/electric/AC]]+Table_Loans[[#This Row],[Internet]]+Table_Loans[[#This Row],[Water]]</f>
        <v>-1541.2107233906625</v>
      </c>
    </row>
    <row r="14" spans="1:27" x14ac:dyDescent="0.45">
      <c r="C14" t="s">
        <v>22</v>
      </c>
      <c r="D14" s="3">
        <v>185000</v>
      </c>
      <c r="E14" s="7">
        <v>0.05</v>
      </c>
      <c r="F14" s="9">
        <v>0.03</v>
      </c>
      <c r="G14" s="10">
        <v>1150</v>
      </c>
      <c r="H14" s="10">
        <v>1150</v>
      </c>
      <c r="I14" s="4">
        <f>Table_Loans[[#This Row],[Cost]]*Table_Loans[[#This Row],[Down Pay %]]</f>
        <v>9250</v>
      </c>
      <c r="J14" s="4">
        <f>Table_Loans[[#This Row],[Down Payment]]+Table_Loans[[#This Row],[Origination Fees]]+Table_Loans[[#This Row],[Closing Costs]]</f>
        <v>11550</v>
      </c>
      <c r="K14" s="3">
        <f>Table_Loans[[#This Row],[Cost]]*(1-Table_Loans[[#This Row],[Down Pay %]])</f>
        <v>175750</v>
      </c>
      <c r="L14" s="3">
        <f>Table_Loans[[#This Row],[Cost]]*Table_Loans[[#This Row],[Seller Paid]]</f>
        <v>5550</v>
      </c>
      <c r="M14" s="3"/>
      <c r="N14" s="3"/>
      <c r="O14" s="11">
        <f>3.355%+IF(Table_Loans[[#This Row],[Down Pay %]]&gt;=0.2,0,0.41%)</f>
        <v>3.7649999999999996E-2</v>
      </c>
      <c r="P14">
        <v>30</v>
      </c>
      <c r="Q14">
        <f>Table_Loans[[#This Row],[Cost]]*0.018</f>
        <v>3329.9999999999995</v>
      </c>
      <c r="R14">
        <f>0.0075*Table_Loans[[#This Row],[Cost]]</f>
        <v>1387.5</v>
      </c>
      <c r="S14">
        <f>-Table_Loans[[#This Row],[Taxes]]-Table_Loans[[#This Row],[Insurance]]</f>
        <v>-4717.5</v>
      </c>
      <c r="T14">
        <f>Table_Loans[[#This Row],[Yearly costs]]/12</f>
        <v>-393.125</v>
      </c>
      <c r="U14">
        <v>-200</v>
      </c>
      <c r="V14">
        <v>-50</v>
      </c>
      <c r="W14">
        <v>-50</v>
      </c>
      <c r="X14" s="1">
        <f>PMT(Table_Loans[[#This Row],[Rate]]/12,Table_Loans[[#This Row],[Nper]]*12,Table_Loans[[#This Row],[Mortgage]],)</f>
        <v>-815.4222833014345</v>
      </c>
      <c r="AA14">
        <f>Table_Loans[[#This Row],[Mortgage Rate]]+Table_Loans[[#This Row],[Yearly Costs by month]]+Table_Loans[[#This Row],[heat/electric/AC]]+Table_Loans[[#This Row],[Internet]]+Table_Loans[[#This Row],[Water]]</f>
        <v>-1508.5472833014346</v>
      </c>
    </row>
    <row r="15" spans="1:27" x14ac:dyDescent="0.45">
      <c r="C15" t="s">
        <v>23</v>
      </c>
      <c r="D15" s="3">
        <v>180000</v>
      </c>
      <c r="E15" s="7">
        <v>0.05</v>
      </c>
      <c r="F15" s="9">
        <v>0.03</v>
      </c>
      <c r="G15" s="10">
        <v>1150</v>
      </c>
      <c r="H15" s="10">
        <v>1150</v>
      </c>
      <c r="I15" s="4">
        <f>Table_Loans[[#This Row],[Cost]]*Table_Loans[[#This Row],[Down Pay %]]</f>
        <v>9000</v>
      </c>
      <c r="J15" s="4">
        <f>Table_Loans[[#This Row],[Down Payment]]+Table_Loans[[#This Row],[Origination Fees]]+Table_Loans[[#This Row],[Closing Costs]]</f>
        <v>11300</v>
      </c>
      <c r="K15" s="3">
        <f>Table_Loans[[#This Row],[Cost]]*(1-Table_Loans[[#This Row],[Down Pay %]])</f>
        <v>171000</v>
      </c>
      <c r="L15" s="3">
        <f>Table_Loans[[#This Row],[Cost]]*Table_Loans[[#This Row],[Seller Paid]]</f>
        <v>5400</v>
      </c>
      <c r="M15" s="3"/>
      <c r="N15" s="3"/>
      <c r="O15" s="11">
        <f>3.355%+IF(Table_Loans[[#This Row],[Down Pay %]]&gt;=0.2,0,0.41%)</f>
        <v>3.7649999999999996E-2</v>
      </c>
      <c r="P15">
        <v>30</v>
      </c>
      <c r="Q15">
        <f>Table_Loans[[#This Row],[Cost]]*0.018</f>
        <v>3239.9999999999995</v>
      </c>
      <c r="R15">
        <f>0.0075*Table_Loans[[#This Row],[Cost]]</f>
        <v>1350</v>
      </c>
      <c r="S15">
        <f>-Table_Loans[[#This Row],[Taxes]]-Table_Loans[[#This Row],[Insurance]]</f>
        <v>-4590</v>
      </c>
      <c r="T15">
        <f>Table_Loans[[#This Row],[Yearly costs]]/12</f>
        <v>-382.5</v>
      </c>
      <c r="U15">
        <v>-200</v>
      </c>
      <c r="V15">
        <v>-50</v>
      </c>
      <c r="W15">
        <v>-50</v>
      </c>
      <c r="X15" s="1">
        <f>PMT(Table_Loans[[#This Row],[Rate]]/12,Table_Loans[[#This Row],[Nper]]*12,Table_Loans[[#This Row],[Mortgage]],)</f>
        <v>-793.38384321220644</v>
      </c>
      <c r="AA15">
        <f>Table_Loans[[#This Row],[Mortgage Rate]]+Table_Loans[[#This Row],[Yearly Costs by month]]+Table_Loans[[#This Row],[heat/electric/AC]]+Table_Loans[[#This Row],[Internet]]+Table_Loans[[#This Row],[Water]]</f>
        <v>-1475.8838432122066</v>
      </c>
    </row>
    <row r="16" spans="1:27" x14ac:dyDescent="0.45">
      <c r="C16" t="s">
        <v>24</v>
      </c>
      <c r="D16" s="3">
        <v>175000</v>
      </c>
      <c r="E16" s="7">
        <v>0.05</v>
      </c>
      <c r="F16" s="9"/>
      <c r="G16" s="10">
        <v>2000</v>
      </c>
      <c r="H16" s="10"/>
      <c r="I16" s="4">
        <f>Table_Loans[[#This Row],[Cost]]*Table_Loans[[#This Row],[Down Pay %]]</f>
        <v>8750</v>
      </c>
      <c r="J16" s="4">
        <f>Table_Loans[[#This Row],[Down Payment]]+Table_Loans[[#This Row],[Origination Fees]]+Table_Loans[[#This Row],[Closing Costs]]</f>
        <v>10750</v>
      </c>
      <c r="K16" s="3">
        <f>Table_Loans[[#This Row],[Cost]]*(1-Table_Loans[[#This Row],[Down Pay %]])</f>
        <v>166250</v>
      </c>
      <c r="L16" s="3">
        <f>Table_Loans[[#This Row],[Cost]]*Table_Loans[[#This Row],[Seller Paid]]</f>
        <v>0</v>
      </c>
      <c r="M16" s="3"/>
      <c r="N16" s="3"/>
      <c r="O16" s="11">
        <f>3.355%+IF(Table_Loans[[#This Row],[Down Pay %]]&gt;=0.2,0,0.41%)</f>
        <v>3.7649999999999996E-2</v>
      </c>
      <c r="P16">
        <v>30</v>
      </c>
      <c r="Q16">
        <f>Table_Loans[[#This Row],[Cost]]*0.018</f>
        <v>3149.9999999999995</v>
      </c>
      <c r="R16">
        <f>0.0075*Table_Loans[[#This Row],[Cost]]</f>
        <v>1312.5</v>
      </c>
      <c r="S16">
        <f>-Table_Loans[[#This Row],[Taxes]]-Table_Loans[[#This Row],[Insurance]]</f>
        <v>-4462.5</v>
      </c>
      <c r="T16">
        <f>Table_Loans[[#This Row],[Yearly costs]]/12</f>
        <v>-371.875</v>
      </c>
      <c r="U16">
        <v>-200</v>
      </c>
      <c r="V16">
        <v>-50</v>
      </c>
      <c r="W16">
        <v>-50</v>
      </c>
      <c r="X16" s="1">
        <f>PMT(Table_Loans[[#This Row],[Rate]]/12,Table_Loans[[#This Row],[Nper]]*12,Table_Loans[[#This Row],[Mortgage]],)</f>
        <v>-771.34540312297861</v>
      </c>
      <c r="AA16">
        <f>Table_Loans[[#This Row],[Mortgage Rate]]+Table_Loans[[#This Row],[Yearly Costs by month]]+Table_Loans[[#This Row],[heat/electric/AC]]+Table_Loans[[#This Row],[Internet]]+Table_Loans[[#This Row],[Water]]</f>
        <v>-1443.2204031229785</v>
      </c>
    </row>
    <row r="17" spans="4:28" x14ac:dyDescent="0.45">
      <c r="D17" s="3"/>
      <c r="E17" s="7"/>
      <c r="F17" s="9"/>
      <c r="G17" s="10"/>
      <c r="H17" s="10"/>
      <c r="I17" s="4"/>
      <c r="J17" s="4"/>
      <c r="K17" s="3"/>
      <c r="L17" s="3"/>
      <c r="M17" s="3"/>
      <c r="N17" s="3"/>
      <c r="O17" s="11"/>
      <c r="X17" s="1"/>
    </row>
    <row r="18" spans="4:28" x14ac:dyDescent="0.45">
      <c r="D18" s="12" t="s">
        <v>53</v>
      </c>
      <c r="E18" s="19">
        <v>10000</v>
      </c>
      <c r="F18" s="9"/>
      <c r="G18" s="10"/>
      <c r="H18" s="10"/>
      <c r="I18" s="4"/>
      <c r="J18" s="4"/>
      <c r="K18" s="3"/>
      <c r="L18" s="3"/>
      <c r="M18" s="3"/>
      <c r="N18" s="3"/>
      <c r="O18" s="11"/>
      <c r="X18" s="1"/>
    </row>
    <row r="19" spans="4:28" x14ac:dyDescent="0.45">
      <c r="D19" s="23" t="s">
        <v>54</v>
      </c>
      <c r="E19" s="20"/>
      <c r="F19" s="4"/>
      <c r="G19" s="3"/>
      <c r="H19" s="2"/>
      <c r="Q19" s="1"/>
    </row>
    <row r="20" spans="4:28" x14ac:dyDescent="0.45">
      <c r="D20" s="14" t="s">
        <v>57</v>
      </c>
      <c r="E20" s="16">
        <f>E18+E19</f>
        <v>10000</v>
      </c>
      <c r="G20" s="3"/>
      <c r="H20" s="2"/>
      <c r="Q20" s="1"/>
    </row>
    <row r="21" spans="4:28" x14ac:dyDescent="0.45">
      <c r="D21" s="24"/>
      <c r="G21" s="3"/>
      <c r="H21" s="13" t="s">
        <v>50</v>
      </c>
      <c r="I21" s="14"/>
      <c r="K21" s="14" t="s">
        <v>51</v>
      </c>
      <c r="L21" s="14" t="s">
        <v>52</v>
      </c>
      <c r="Q21" s="1"/>
    </row>
    <row r="22" spans="4:28" x14ac:dyDescent="0.45">
      <c r="D22" s="3"/>
      <c r="E22" s="2"/>
      <c r="F22" s="4"/>
      <c r="G22" s="14" t="s">
        <v>39</v>
      </c>
      <c r="H22" t="s">
        <v>58</v>
      </c>
      <c r="I22" s="18"/>
      <c r="K22" s="18"/>
      <c r="L22" s="18"/>
      <c r="Q22" s="1"/>
    </row>
    <row r="23" spans="4:28" x14ac:dyDescent="0.45">
      <c r="G23" s="25" t="s">
        <v>55</v>
      </c>
      <c r="H23" s="19">
        <v>30000</v>
      </c>
      <c r="I23" s="19">
        <v>10</v>
      </c>
      <c r="K23" s="21"/>
      <c r="L23" s="17"/>
    </row>
    <row r="24" spans="4:28" x14ac:dyDescent="0.45">
      <c r="D24" s="14" t="s">
        <v>32</v>
      </c>
      <c r="E24" s="18">
        <v>44632</v>
      </c>
      <c r="G24" s="14" t="s">
        <v>56</v>
      </c>
      <c r="H24" s="22">
        <v>0.55000000000000004</v>
      </c>
      <c r="I24" s="22">
        <v>0.55000000000000004</v>
      </c>
    </row>
    <row r="25" spans="4:28" x14ac:dyDescent="0.45">
      <c r="D25" s="17" t="s">
        <v>15</v>
      </c>
      <c r="E25" s="14">
        <f>LOOKUP(D25,C7:C16,Table_Loans[Cost])</f>
        <v>450000</v>
      </c>
    </row>
    <row r="26" spans="4:28" x14ac:dyDescent="0.45">
      <c r="D26" s="14" t="s">
        <v>59</v>
      </c>
      <c r="E26" s="15">
        <f>LOOKUP(D25,C7:C16,Table_Loans[Seller Paid])</f>
        <v>0.03</v>
      </c>
    </row>
    <row r="27" spans="4:28" x14ac:dyDescent="0.45">
      <c r="D27" s="14" t="s">
        <v>27</v>
      </c>
      <c r="E27" s="14" t="s">
        <v>78</v>
      </c>
      <c r="F27" t="s">
        <v>26</v>
      </c>
    </row>
    <row r="28" spans="4:28" x14ac:dyDescent="0.45">
      <c r="D28" s="14" t="s">
        <v>28</v>
      </c>
      <c r="E28" s="14">
        <f>LOOKUP(D25,C7:C16,Table_Loans[Down Payment])</f>
        <v>90000</v>
      </c>
    </row>
    <row r="29" spans="4:28" x14ac:dyDescent="0.45">
      <c r="D29" s="14" t="s">
        <v>47</v>
      </c>
      <c r="E29" s="14">
        <f>LOOKUP(D25,C7:C16,Table_Loans[Closing Costs2])</f>
        <v>92300</v>
      </c>
    </row>
    <row r="30" spans="4:28" x14ac:dyDescent="0.45">
      <c r="D30" s="14" t="s">
        <v>44</v>
      </c>
      <c r="E30" s="14">
        <f>E26*E25</f>
        <v>13500</v>
      </c>
      <c r="G30" s="5"/>
    </row>
    <row r="31" spans="4:28" x14ac:dyDescent="0.45">
      <c r="D31" s="14" t="s">
        <v>60</v>
      </c>
      <c r="E31" s="14">
        <f>IF((E29-E30)&gt;E28,(E29-E30),E28)</f>
        <v>90000</v>
      </c>
    </row>
    <row r="32" spans="4:28" x14ac:dyDescent="0.45">
      <c r="M32" s="28" t="s">
        <v>77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3:28" x14ac:dyDescent="0.45">
      <c r="D33" t="s">
        <v>34</v>
      </c>
      <c r="E33" t="s">
        <v>38</v>
      </c>
      <c r="F33" t="s">
        <v>29</v>
      </c>
      <c r="G33" t="s">
        <v>66</v>
      </c>
      <c r="H33" t="s">
        <v>62</v>
      </c>
      <c r="I33" t="s">
        <v>35</v>
      </c>
      <c r="J33" t="s">
        <v>36</v>
      </c>
      <c r="K33" t="s">
        <v>31</v>
      </c>
      <c r="L33" t="s">
        <v>30</v>
      </c>
      <c r="M33" t="s">
        <v>43</v>
      </c>
      <c r="N33" t="s">
        <v>48</v>
      </c>
      <c r="O33" t="s">
        <v>81</v>
      </c>
      <c r="P33" t="s">
        <v>82</v>
      </c>
      <c r="Q33" t="s">
        <v>69</v>
      </c>
      <c r="R33" t="s">
        <v>68</v>
      </c>
      <c r="S33" t="s">
        <v>37</v>
      </c>
      <c r="T33" t="s">
        <v>41</v>
      </c>
      <c r="U33" t="s">
        <v>71</v>
      </c>
      <c r="V33" t="s">
        <v>67</v>
      </c>
      <c r="W33" t="s">
        <v>70</v>
      </c>
      <c r="X33" t="s">
        <v>40</v>
      </c>
      <c r="Y33" t="s">
        <v>72</v>
      </c>
      <c r="Z33" t="s">
        <v>84</v>
      </c>
      <c r="AA33" t="s">
        <v>85</v>
      </c>
      <c r="AB33" t="s">
        <v>83</v>
      </c>
    </row>
    <row r="34" spans="3:28" x14ac:dyDescent="0.45">
      <c r="C34" t="s">
        <v>33</v>
      </c>
      <c r="D34" s="6">
        <v>44713</v>
      </c>
      <c r="E34" s="5">
        <f>$E$20</f>
        <v>10000</v>
      </c>
      <c r="F34" s="5">
        <f>E34+Banking79[[#This Row],[Net Month change]]</f>
        <v>10369.458333333334</v>
      </c>
      <c r="G34" s="5"/>
      <c r="H34" s="5">
        <f>Banking79[[#This Row],[Expense]]+Banking79[[#This Row],[Income]]</f>
        <v>369.45833333333326</v>
      </c>
      <c r="I34">
        <f t="shared" ref="I34:I65" si="0">SUMIF(M34:AB34,"&lt;=0")</f>
        <v>-1006</v>
      </c>
      <c r="J34">
        <f t="shared" ref="J34:J65" si="1">SUMIF(K34:AB34,"&gt;0")</f>
        <v>1375.4583333333333</v>
      </c>
      <c r="K34" s="5">
        <f>$H$23*$H$24/12</f>
        <v>1375</v>
      </c>
      <c r="L34" s="5">
        <f t="shared" ref="L34:L65" si="2">$I$23*$I$24/12</f>
        <v>0.45833333333333331</v>
      </c>
      <c r="O3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4">
        <v>-256</v>
      </c>
      <c r="V34">
        <f t="shared" ref="V34:V97" si="3">-250</f>
        <v>-250</v>
      </c>
      <c r="W34">
        <v>-300</v>
      </c>
      <c r="Z34">
        <v>-200</v>
      </c>
    </row>
    <row r="35" spans="3:28" x14ac:dyDescent="0.45">
      <c r="D35" s="6">
        <v>44743</v>
      </c>
      <c r="E35" s="5">
        <f>IF(AND(ISNUMBER(G34),G34&gt;0),G34,F34)</f>
        <v>10369.458333333334</v>
      </c>
      <c r="F35" s="5">
        <f>E35+Banking79[[#This Row],[Net Month change]]</f>
        <v>10238.916666666668</v>
      </c>
      <c r="G35" s="5"/>
      <c r="H35" s="5">
        <f>Banking79[[#This Row],[Expense]]+Banking79[[#This Row],[Income]]</f>
        <v>-130.54166666666674</v>
      </c>
      <c r="I35">
        <f t="shared" si="0"/>
        <v>-1506</v>
      </c>
      <c r="J35">
        <f t="shared" si="1"/>
        <v>1375.4583333333333</v>
      </c>
      <c r="K35" s="5">
        <f t="shared" ref="K35:K98" si="4">$H$23*$H$24/12</f>
        <v>1375</v>
      </c>
      <c r="L35" s="1">
        <f t="shared" si="2"/>
        <v>0.45833333333333331</v>
      </c>
      <c r="O3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5">
        <v>-256</v>
      </c>
      <c r="V35">
        <f t="shared" si="3"/>
        <v>-250</v>
      </c>
      <c r="W35">
        <v>-300</v>
      </c>
      <c r="Y35">
        <v>-500</v>
      </c>
      <c r="Z35">
        <v>-200</v>
      </c>
    </row>
    <row r="36" spans="3:28" x14ac:dyDescent="0.45">
      <c r="D36" s="6">
        <v>44774</v>
      </c>
      <c r="E36" s="5">
        <f>F35</f>
        <v>10238.916666666668</v>
      </c>
      <c r="F36" s="5">
        <f>E36+Banking79[[#This Row],[Net Month change]]</f>
        <v>10108.375000000002</v>
      </c>
      <c r="G36" s="5"/>
      <c r="H36" s="5">
        <f>Banking79[[#This Row],[Expense]]+Banking79[[#This Row],[Income]]</f>
        <v>-130.54166666666674</v>
      </c>
      <c r="I36">
        <f t="shared" si="0"/>
        <v>-1506</v>
      </c>
      <c r="J36">
        <f t="shared" si="1"/>
        <v>1375.4583333333333</v>
      </c>
      <c r="K36" s="5">
        <f t="shared" si="4"/>
        <v>1375</v>
      </c>
      <c r="L36" s="1">
        <f t="shared" si="2"/>
        <v>0.45833333333333331</v>
      </c>
      <c r="O3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6">
        <v>-256</v>
      </c>
      <c r="V36">
        <f t="shared" si="3"/>
        <v>-250</v>
      </c>
      <c r="W36">
        <v>-300</v>
      </c>
      <c r="Y36">
        <v>-500</v>
      </c>
      <c r="Z36">
        <v>-200</v>
      </c>
    </row>
    <row r="37" spans="3:28" x14ac:dyDescent="0.45">
      <c r="D37" s="6">
        <v>44805</v>
      </c>
      <c r="E37" s="5">
        <f>IF(G36&gt;0,G36,F36)</f>
        <v>10108.375000000002</v>
      </c>
      <c r="F37" s="5">
        <f>E37+Banking79[[#This Row],[Net Month change]]</f>
        <v>9477.8333333333358</v>
      </c>
      <c r="G37" s="5"/>
      <c r="H37" s="5">
        <f>Banking79[[#This Row],[Expense]]+Banking79[[#This Row],[Income]]</f>
        <v>-630.54166666666674</v>
      </c>
      <c r="I37">
        <f t="shared" si="0"/>
        <v>-2006</v>
      </c>
      <c r="J37">
        <f t="shared" si="1"/>
        <v>1375.4583333333333</v>
      </c>
      <c r="K37" s="5">
        <f t="shared" si="4"/>
        <v>1375</v>
      </c>
      <c r="L37" s="1">
        <f t="shared" si="2"/>
        <v>0.45833333333333331</v>
      </c>
      <c r="O3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7">
        <v>-256</v>
      </c>
      <c r="V37">
        <f t="shared" si="3"/>
        <v>-250</v>
      </c>
      <c r="W37">
        <v>-300</v>
      </c>
      <c r="Y37">
        <v>-1000</v>
      </c>
      <c r="Z37">
        <v>-200</v>
      </c>
    </row>
    <row r="38" spans="3:28" x14ac:dyDescent="0.45">
      <c r="D38" s="6">
        <v>44835</v>
      </c>
      <c r="E38" s="5">
        <f t="shared" ref="E38:E101" si="5">F37</f>
        <v>9477.8333333333358</v>
      </c>
      <c r="F38" s="5">
        <f>E38+Banking79[[#This Row],[Net Month change]]</f>
        <v>12247.291666666668</v>
      </c>
      <c r="G38" s="5"/>
      <c r="H38" s="5">
        <f>Banking79[[#This Row],[Expense]]+Banking79[[#This Row],[Income]]</f>
        <v>2769.458333333333</v>
      </c>
      <c r="I38">
        <f t="shared" si="0"/>
        <v>-2606</v>
      </c>
      <c r="J38">
        <f t="shared" si="1"/>
        <v>5375.458333333333</v>
      </c>
      <c r="K38" s="5">
        <f t="shared" si="4"/>
        <v>1375</v>
      </c>
      <c r="L38" s="1">
        <f t="shared" si="2"/>
        <v>0.45833333333333331</v>
      </c>
      <c r="O3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8">
        <v>-256</v>
      </c>
      <c r="V38">
        <f t="shared" si="3"/>
        <v>-250</v>
      </c>
      <c r="W38">
        <v>-300</v>
      </c>
      <c r="Y38">
        <v>4000</v>
      </c>
      <c r="Z38">
        <v>-1800</v>
      </c>
    </row>
    <row r="39" spans="3:28" x14ac:dyDescent="0.45">
      <c r="D39" s="6">
        <v>44866</v>
      </c>
      <c r="E39" s="5">
        <f t="shared" si="5"/>
        <v>12247.291666666668</v>
      </c>
      <c r="F39" s="5">
        <f>E39+Banking79[[#This Row],[Net Month change]]</f>
        <v>7116.7500000000009</v>
      </c>
      <c r="G39" s="5"/>
      <c r="H39" s="5">
        <f>Banking79[[#This Row],[Expense]]+Banking79[[#This Row],[Income]]</f>
        <v>-5130.541666666667</v>
      </c>
      <c r="I39">
        <f t="shared" si="0"/>
        <v>-6506</v>
      </c>
      <c r="J39">
        <f t="shared" si="1"/>
        <v>1375.4583333333333</v>
      </c>
      <c r="K39" s="5">
        <f t="shared" si="4"/>
        <v>1375</v>
      </c>
      <c r="L39" s="1">
        <f t="shared" si="2"/>
        <v>0.45833333333333331</v>
      </c>
      <c r="O3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39">
        <v>-256</v>
      </c>
      <c r="V39">
        <f t="shared" si="3"/>
        <v>-250</v>
      </c>
      <c r="W39">
        <v>-300</v>
      </c>
      <c r="Y39">
        <v>-5500</v>
      </c>
      <c r="Z39">
        <v>-200</v>
      </c>
    </row>
    <row r="40" spans="3:28" x14ac:dyDescent="0.45">
      <c r="D40" s="6">
        <v>44896</v>
      </c>
      <c r="E40" s="5">
        <f t="shared" si="5"/>
        <v>7116.7500000000009</v>
      </c>
      <c r="F40" s="5">
        <f>E40+Banking79[[#This Row],[Net Month change]]</f>
        <v>7586.2083333333339</v>
      </c>
      <c r="G40" s="5"/>
      <c r="H40" s="5">
        <f>Banking79[[#This Row],[Expense]]+Banking79[[#This Row],[Income]]</f>
        <v>469.45833333333326</v>
      </c>
      <c r="I40">
        <f t="shared" si="0"/>
        <v>-906</v>
      </c>
      <c r="J40">
        <f t="shared" si="1"/>
        <v>1375.4583333333333</v>
      </c>
      <c r="K40" s="5">
        <f t="shared" si="4"/>
        <v>1375</v>
      </c>
      <c r="L40" s="1">
        <f t="shared" si="2"/>
        <v>0.45833333333333331</v>
      </c>
      <c r="O4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0">
        <v>-256</v>
      </c>
      <c r="V40">
        <f t="shared" si="3"/>
        <v>-250</v>
      </c>
      <c r="W40">
        <v>-300</v>
      </c>
      <c r="Z40">
        <v>-100</v>
      </c>
    </row>
    <row r="41" spans="3:28" x14ac:dyDescent="0.45">
      <c r="D41" s="6">
        <v>44927</v>
      </c>
      <c r="E41" s="5">
        <f t="shared" si="5"/>
        <v>7586.2083333333339</v>
      </c>
      <c r="F41" s="5">
        <f>E41+Banking79[[#This Row],[Net Month change]]</f>
        <v>8055.666666666667</v>
      </c>
      <c r="G41" s="5"/>
      <c r="H41" s="5">
        <f>Banking79[[#This Row],[Expense]]+Banking79[[#This Row],[Income]]</f>
        <v>469.45833333333326</v>
      </c>
      <c r="I41">
        <f t="shared" si="0"/>
        <v>-906</v>
      </c>
      <c r="J41">
        <f t="shared" si="1"/>
        <v>1375.4583333333333</v>
      </c>
      <c r="K41" s="5">
        <f t="shared" si="4"/>
        <v>1375</v>
      </c>
      <c r="L41" s="1">
        <f t="shared" si="2"/>
        <v>0.45833333333333331</v>
      </c>
      <c r="O4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1">
        <v>-256</v>
      </c>
      <c r="V41">
        <f t="shared" si="3"/>
        <v>-250</v>
      </c>
      <c r="W41">
        <v>-300</v>
      </c>
      <c r="Z41">
        <v>-100</v>
      </c>
    </row>
    <row r="42" spans="3:28" x14ac:dyDescent="0.45">
      <c r="D42" s="6">
        <v>44958</v>
      </c>
      <c r="E42" s="5">
        <f t="shared" si="5"/>
        <v>8055.666666666667</v>
      </c>
      <c r="F42" s="5">
        <f>E42+Banking79[[#This Row],[Net Month change]]</f>
        <v>8075.125</v>
      </c>
      <c r="G42" s="5"/>
      <c r="H42" s="5">
        <f>Banking79[[#This Row],[Expense]]+Banking79[[#This Row],[Income]]</f>
        <v>19.458333333333258</v>
      </c>
      <c r="I42">
        <f t="shared" si="0"/>
        <v>-1356</v>
      </c>
      <c r="J42">
        <f t="shared" si="1"/>
        <v>1375.4583333333333</v>
      </c>
      <c r="K42" s="5">
        <f t="shared" si="4"/>
        <v>1375</v>
      </c>
      <c r="L42" s="1">
        <f t="shared" si="2"/>
        <v>0.45833333333333331</v>
      </c>
      <c r="O4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2">
        <v>-256</v>
      </c>
      <c r="V42">
        <f t="shared" si="3"/>
        <v>-250</v>
      </c>
      <c r="W42">
        <v>-300</v>
      </c>
      <c r="Z42">
        <v>-100</v>
      </c>
      <c r="AA42">
        <v>-450</v>
      </c>
    </row>
    <row r="43" spans="3:28" x14ac:dyDescent="0.45">
      <c r="D43" s="6">
        <v>44986</v>
      </c>
      <c r="E43" s="5">
        <f t="shared" si="5"/>
        <v>8075.125</v>
      </c>
      <c r="F43" s="5">
        <f>E43+Banking79[[#This Row],[Net Month change]]</f>
        <v>5094.583333333333</v>
      </c>
      <c r="G43" s="5"/>
      <c r="H43" s="5">
        <f>Banking79[[#This Row],[Expense]]+Banking79[[#This Row],[Income]]</f>
        <v>-2980.541666666667</v>
      </c>
      <c r="I43">
        <f t="shared" si="0"/>
        <v>-4356</v>
      </c>
      <c r="J43">
        <f t="shared" si="1"/>
        <v>1375.4583333333333</v>
      </c>
      <c r="K43" s="5">
        <f t="shared" si="4"/>
        <v>1375</v>
      </c>
      <c r="L43" s="1">
        <f t="shared" si="2"/>
        <v>0.45833333333333331</v>
      </c>
      <c r="O4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3">
        <v>-256</v>
      </c>
      <c r="V43">
        <f t="shared" si="3"/>
        <v>-250</v>
      </c>
      <c r="W43">
        <v>-300</v>
      </c>
      <c r="Y43">
        <v>-3000</v>
      </c>
      <c r="Z43">
        <v>-100</v>
      </c>
      <c r="AA43">
        <v>-450</v>
      </c>
    </row>
    <row r="44" spans="3:28" x14ac:dyDescent="0.45">
      <c r="D44" s="6">
        <v>45017</v>
      </c>
      <c r="E44" s="5">
        <f t="shared" si="5"/>
        <v>5094.583333333333</v>
      </c>
      <c r="F44" s="5">
        <f>E44+Banking79[[#This Row],[Net Month change]]</f>
        <v>2114.0416666666661</v>
      </c>
      <c r="G44" s="5"/>
      <c r="H44" s="5">
        <f>Banking79[[#This Row],[Expense]]+Banking79[[#This Row],[Income]]</f>
        <v>-2980.541666666667</v>
      </c>
      <c r="I44">
        <f t="shared" si="0"/>
        <v>-4356</v>
      </c>
      <c r="J44">
        <f t="shared" si="1"/>
        <v>1375.4583333333333</v>
      </c>
      <c r="K44" s="5">
        <f t="shared" si="4"/>
        <v>1375</v>
      </c>
      <c r="L44" s="1">
        <f t="shared" si="2"/>
        <v>0.45833333333333331</v>
      </c>
      <c r="O4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4">
        <v>-256</v>
      </c>
      <c r="V44">
        <f t="shared" si="3"/>
        <v>-250</v>
      </c>
      <c r="W44">
        <v>-300</v>
      </c>
      <c r="Y44">
        <v>-3000</v>
      </c>
      <c r="Z44">
        <v>-100</v>
      </c>
      <c r="AA44">
        <v>-450</v>
      </c>
    </row>
    <row r="45" spans="3:28" x14ac:dyDescent="0.45">
      <c r="D45" s="6">
        <v>45047</v>
      </c>
      <c r="E45" s="5">
        <f t="shared" si="5"/>
        <v>2114.0416666666661</v>
      </c>
      <c r="F45" s="5">
        <f>E45+Banking79[[#This Row],[Net Month change]]</f>
        <v>2133.4999999999991</v>
      </c>
      <c r="G45" s="5"/>
      <c r="H45" s="5">
        <f>Banking79[[#This Row],[Expense]]+Banking79[[#This Row],[Income]]</f>
        <v>19.458333333333258</v>
      </c>
      <c r="I45">
        <f t="shared" si="0"/>
        <v>-1356</v>
      </c>
      <c r="J45">
        <f t="shared" si="1"/>
        <v>1375.4583333333333</v>
      </c>
      <c r="K45" s="5">
        <f t="shared" si="4"/>
        <v>1375</v>
      </c>
      <c r="L45" s="1">
        <f t="shared" si="2"/>
        <v>0.45833333333333331</v>
      </c>
      <c r="O4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5">
        <v>-256</v>
      </c>
      <c r="V45">
        <f t="shared" si="3"/>
        <v>-250</v>
      </c>
      <c r="W45">
        <v>-300</v>
      </c>
      <c r="Z45">
        <v>-100</v>
      </c>
      <c r="AA45">
        <v>-450</v>
      </c>
    </row>
    <row r="46" spans="3:28" x14ac:dyDescent="0.45">
      <c r="D46" s="6">
        <v>45078</v>
      </c>
      <c r="E46" s="5">
        <f t="shared" si="5"/>
        <v>2133.4999999999991</v>
      </c>
      <c r="F46" s="5">
        <f>E46+Banking79[[#This Row],[Net Month change]]</f>
        <v>2152.9583333333321</v>
      </c>
      <c r="G46" s="5"/>
      <c r="H46" s="5">
        <f>Banking79[[#This Row],[Expense]]+Banking79[[#This Row],[Income]]</f>
        <v>19.458333333333258</v>
      </c>
      <c r="I46">
        <f t="shared" si="0"/>
        <v>-1356</v>
      </c>
      <c r="J46">
        <f t="shared" si="1"/>
        <v>1375.4583333333333</v>
      </c>
      <c r="K46" s="5">
        <f t="shared" si="4"/>
        <v>1375</v>
      </c>
      <c r="L46" s="1">
        <f t="shared" si="2"/>
        <v>0.45833333333333331</v>
      </c>
      <c r="O4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6">
        <v>-256</v>
      </c>
      <c r="V46">
        <f t="shared" si="3"/>
        <v>-250</v>
      </c>
      <c r="W46">
        <v>-300</v>
      </c>
      <c r="Z46">
        <v>-100</v>
      </c>
      <c r="AA46">
        <v>-450</v>
      </c>
    </row>
    <row r="47" spans="3:28" x14ac:dyDescent="0.45">
      <c r="D47" s="6">
        <v>45108</v>
      </c>
      <c r="E47" s="5">
        <f t="shared" si="5"/>
        <v>2152.9583333333321</v>
      </c>
      <c r="F47" s="5">
        <f>E47+Banking79[[#This Row],[Net Month change]]</f>
        <v>2172.4166666666652</v>
      </c>
      <c r="G47" s="5"/>
      <c r="H47" s="5">
        <f>Banking79[[#This Row],[Expense]]+Banking79[[#This Row],[Income]]</f>
        <v>19.458333333333258</v>
      </c>
      <c r="I47">
        <f t="shared" si="0"/>
        <v>-1356</v>
      </c>
      <c r="J47">
        <f t="shared" si="1"/>
        <v>1375.4583333333333</v>
      </c>
      <c r="K47" s="5">
        <f t="shared" si="4"/>
        <v>1375</v>
      </c>
      <c r="L47" s="1">
        <f t="shared" si="2"/>
        <v>0.45833333333333331</v>
      </c>
      <c r="O4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7">
        <v>-256</v>
      </c>
      <c r="V47">
        <f t="shared" si="3"/>
        <v>-250</v>
      </c>
      <c r="W47">
        <v>-300</v>
      </c>
      <c r="Z47">
        <v>-100</v>
      </c>
      <c r="AA47">
        <v>-450</v>
      </c>
    </row>
    <row r="48" spans="3:28" x14ac:dyDescent="0.45">
      <c r="D48" s="6">
        <v>45139</v>
      </c>
      <c r="E48" s="5">
        <f t="shared" si="5"/>
        <v>2172.4166666666652</v>
      </c>
      <c r="F48" s="5">
        <f>E48+Banking79[[#This Row],[Net Month change]]</f>
        <v>2191.8749999999982</v>
      </c>
      <c r="G48" s="5"/>
      <c r="H48" s="5">
        <f>Banking79[[#This Row],[Expense]]+Banking79[[#This Row],[Income]]</f>
        <v>19.458333333333258</v>
      </c>
      <c r="I48">
        <f t="shared" si="0"/>
        <v>-1356</v>
      </c>
      <c r="J48">
        <f t="shared" si="1"/>
        <v>1375.4583333333333</v>
      </c>
      <c r="K48" s="5">
        <f t="shared" si="4"/>
        <v>1375</v>
      </c>
      <c r="L48" s="1">
        <f t="shared" si="2"/>
        <v>0.45833333333333331</v>
      </c>
      <c r="O4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8">
        <v>-256</v>
      </c>
      <c r="V48">
        <f t="shared" si="3"/>
        <v>-250</v>
      </c>
      <c r="W48">
        <v>-300</v>
      </c>
      <c r="Z48">
        <v>-100</v>
      </c>
      <c r="AA48">
        <v>-450</v>
      </c>
    </row>
    <row r="49" spans="4:27" x14ac:dyDescent="0.45">
      <c r="D49" s="6">
        <v>45170</v>
      </c>
      <c r="E49" s="5">
        <f t="shared" si="5"/>
        <v>2191.8749999999982</v>
      </c>
      <c r="F49" s="5">
        <f>E49+Banking79[[#This Row],[Net Month change]]</f>
        <v>2211.3333333333312</v>
      </c>
      <c r="G49" s="5"/>
      <c r="H49" s="5">
        <f>Banking79[[#This Row],[Expense]]+Banking79[[#This Row],[Income]]</f>
        <v>19.458333333333258</v>
      </c>
      <c r="I49">
        <f t="shared" si="0"/>
        <v>-1356</v>
      </c>
      <c r="J49">
        <f t="shared" si="1"/>
        <v>1375.4583333333333</v>
      </c>
      <c r="K49" s="5">
        <f t="shared" si="4"/>
        <v>1375</v>
      </c>
      <c r="L49" s="1">
        <f t="shared" si="2"/>
        <v>0.45833333333333331</v>
      </c>
      <c r="O4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49">
        <v>-256</v>
      </c>
      <c r="V49">
        <f t="shared" si="3"/>
        <v>-250</v>
      </c>
      <c r="W49">
        <v>-300</v>
      </c>
      <c r="Z49">
        <v>-100</v>
      </c>
      <c r="AA49">
        <v>-450</v>
      </c>
    </row>
    <row r="50" spans="4:27" x14ac:dyDescent="0.45">
      <c r="D50" s="6">
        <v>45200</v>
      </c>
      <c r="E50" s="5">
        <f t="shared" si="5"/>
        <v>2211.3333333333312</v>
      </c>
      <c r="F50" s="5">
        <f>E50+Banking79[[#This Row],[Net Month change]]</f>
        <v>2230.7916666666642</v>
      </c>
      <c r="G50" s="5"/>
      <c r="H50" s="5">
        <f>Banking79[[#This Row],[Expense]]+Banking79[[#This Row],[Income]]</f>
        <v>19.458333333333258</v>
      </c>
      <c r="I50">
        <f t="shared" si="0"/>
        <v>-1356</v>
      </c>
      <c r="J50">
        <f t="shared" si="1"/>
        <v>1375.4583333333333</v>
      </c>
      <c r="K50" s="5">
        <f t="shared" si="4"/>
        <v>1375</v>
      </c>
      <c r="L50" s="1">
        <f t="shared" si="2"/>
        <v>0.45833333333333331</v>
      </c>
      <c r="O5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50">
        <v>-256</v>
      </c>
      <c r="V50">
        <f t="shared" si="3"/>
        <v>-250</v>
      </c>
      <c r="W50">
        <v>-300</v>
      </c>
      <c r="Z50">
        <v>-100</v>
      </c>
      <c r="AA50">
        <v>-450</v>
      </c>
    </row>
    <row r="51" spans="4:27" x14ac:dyDescent="0.45">
      <c r="D51" s="6">
        <v>45231</v>
      </c>
      <c r="E51" s="5">
        <f t="shared" si="5"/>
        <v>2230.7916666666642</v>
      </c>
      <c r="F51" s="5">
        <f>E51+Banking79[[#This Row],[Net Month change]]</f>
        <v>2250.2499999999973</v>
      </c>
      <c r="G51" s="5"/>
      <c r="H51" s="5">
        <f>Banking79[[#This Row],[Expense]]+Banking79[[#This Row],[Income]]</f>
        <v>19.458333333333258</v>
      </c>
      <c r="I51">
        <f t="shared" si="0"/>
        <v>-1356</v>
      </c>
      <c r="J51">
        <f t="shared" si="1"/>
        <v>1375.4583333333333</v>
      </c>
      <c r="K51" s="5">
        <f t="shared" si="4"/>
        <v>1375</v>
      </c>
      <c r="L51" s="1">
        <f t="shared" si="2"/>
        <v>0.45833333333333331</v>
      </c>
      <c r="O5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Q51">
        <v>-256</v>
      </c>
      <c r="V51">
        <f t="shared" si="3"/>
        <v>-250</v>
      </c>
      <c r="W51">
        <v>-300</v>
      </c>
      <c r="Z51">
        <v>-100</v>
      </c>
      <c r="AA51">
        <v>-450</v>
      </c>
    </row>
    <row r="52" spans="4:27" x14ac:dyDescent="0.45">
      <c r="D52" s="6">
        <v>45261</v>
      </c>
      <c r="E52" s="5">
        <f t="shared" si="5"/>
        <v>2250.2499999999973</v>
      </c>
      <c r="F52" s="5">
        <f>E52+Banking79[[#This Row],[Net Month change]]</f>
        <v>2525.7083333333303</v>
      </c>
      <c r="G52" s="5"/>
      <c r="H52" s="5">
        <f>Banking79[[#This Row],[Expense]]+Banking79[[#This Row],[Income]]</f>
        <v>275.45833333333326</v>
      </c>
      <c r="I52">
        <f t="shared" si="0"/>
        <v>-1100</v>
      </c>
      <c r="J52">
        <f t="shared" si="1"/>
        <v>1375.4583333333333</v>
      </c>
      <c r="K52" s="5">
        <f t="shared" si="4"/>
        <v>1375</v>
      </c>
      <c r="L52" s="1">
        <f t="shared" si="2"/>
        <v>0.45833333333333331</v>
      </c>
      <c r="O5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2">
        <f t="shared" si="3"/>
        <v>-250</v>
      </c>
      <c r="W52">
        <v>-300</v>
      </c>
      <c r="Z52">
        <v>-100</v>
      </c>
      <c r="AA52">
        <v>-450</v>
      </c>
    </row>
    <row r="53" spans="4:27" x14ac:dyDescent="0.45">
      <c r="D53" s="6">
        <v>45292</v>
      </c>
      <c r="E53" s="5">
        <f t="shared" si="5"/>
        <v>2525.7083333333303</v>
      </c>
      <c r="F53" s="5">
        <f>E53+Banking79[[#This Row],[Net Month change]]</f>
        <v>2801.1666666666633</v>
      </c>
      <c r="G53" s="5"/>
      <c r="H53" s="5">
        <f>Banking79[[#This Row],[Expense]]+Banking79[[#This Row],[Income]]</f>
        <v>275.45833333333326</v>
      </c>
      <c r="I53">
        <f t="shared" si="0"/>
        <v>-1100</v>
      </c>
      <c r="J53">
        <f t="shared" si="1"/>
        <v>1375.4583333333333</v>
      </c>
      <c r="K53" s="5">
        <f t="shared" si="4"/>
        <v>1375</v>
      </c>
      <c r="L53" s="1">
        <f t="shared" si="2"/>
        <v>0.45833333333333331</v>
      </c>
      <c r="O5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3">
        <f t="shared" si="3"/>
        <v>-250</v>
      </c>
      <c r="W53">
        <v>-300</v>
      </c>
      <c r="Z53">
        <v>-100</v>
      </c>
      <c r="AA53">
        <v>-450</v>
      </c>
    </row>
    <row r="54" spans="4:27" x14ac:dyDescent="0.45">
      <c r="D54" s="6">
        <v>45323</v>
      </c>
      <c r="E54" s="5">
        <f t="shared" si="5"/>
        <v>2801.1666666666633</v>
      </c>
      <c r="F54" s="5">
        <f>E54+Banking79[[#This Row],[Net Month change]]</f>
        <v>3076.6249999999964</v>
      </c>
      <c r="G54" s="5"/>
      <c r="H54" s="5">
        <f>Banking79[[#This Row],[Expense]]+Banking79[[#This Row],[Income]]</f>
        <v>275.45833333333326</v>
      </c>
      <c r="I54">
        <f t="shared" si="0"/>
        <v>-1100</v>
      </c>
      <c r="J54">
        <f t="shared" si="1"/>
        <v>1375.4583333333333</v>
      </c>
      <c r="K54" s="5">
        <f t="shared" si="4"/>
        <v>1375</v>
      </c>
      <c r="L54" s="1">
        <f t="shared" si="2"/>
        <v>0.45833333333333331</v>
      </c>
      <c r="O5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4">
        <f t="shared" si="3"/>
        <v>-250</v>
      </c>
      <c r="W54">
        <v>-300</v>
      </c>
      <c r="Z54">
        <v>-100</v>
      </c>
      <c r="AA54">
        <v>-450</v>
      </c>
    </row>
    <row r="55" spans="4:27" x14ac:dyDescent="0.45">
      <c r="D55" s="6">
        <v>45352</v>
      </c>
      <c r="E55" s="5">
        <f t="shared" si="5"/>
        <v>3076.6249999999964</v>
      </c>
      <c r="F55" s="5">
        <f>E55+Banking79[[#This Row],[Net Month change]]</f>
        <v>3352.0833333333294</v>
      </c>
      <c r="G55" s="5"/>
      <c r="H55" s="5">
        <f>Banking79[[#This Row],[Expense]]+Banking79[[#This Row],[Income]]</f>
        <v>275.45833333333326</v>
      </c>
      <c r="I55">
        <f t="shared" si="0"/>
        <v>-1100</v>
      </c>
      <c r="J55">
        <f t="shared" si="1"/>
        <v>1375.4583333333333</v>
      </c>
      <c r="K55" s="5">
        <f t="shared" si="4"/>
        <v>1375</v>
      </c>
      <c r="L55" s="1">
        <f t="shared" si="2"/>
        <v>0.45833333333333331</v>
      </c>
      <c r="O5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5">
        <f t="shared" si="3"/>
        <v>-250</v>
      </c>
      <c r="W55">
        <v>-300</v>
      </c>
      <c r="Z55">
        <v>-100</v>
      </c>
      <c r="AA55">
        <v>-450</v>
      </c>
    </row>
    <row r="56" spans="4:27" x14ac:dyDescent="0.45">
      <c r="D56" s="6">
        <v>45383</v>
      </c>
      <c r="E56" s="5">
        <f t="shared" si="5"/>
        <v>3352.0833333333294</v>
      </c>
      <c r="F56" s="5">
        <f>E56+Banking79[[#This Row],[Net Month change]]</f>
        <v>3627.5416666666624</v>
      </c>
      <c r="G56" s="5"/>
      <c r="H56" s="5">
        <f>Banking79[[#This Row],[Expense]]+Banking79[[#This Row],[Income]]</f>
        <v>275.45833333333326</v>
      </c>
      <c r="I56">
        <f t="shared" si="0"/>
        <v>-1100</v>
      </c>
      <c r="J56">
        <f t="shared" si="1"/>
        <v>1375.4583333333333</v>
      </c>
      <c r="K56" s="5">
        <f t="shared" si="4"/>
        <v>1375</v>
      </c>
      <c r="L56" s="1">
        <f t="shared" si="2"/>
        <v>0.45833333333333331</v>
      </c>
      <c r="O5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6">
        <f t="shared" si="3"/>
        <v>-250</v>
      </c>
      <c r="W56">
        <v>-300</v>
      </c>
      <c r="Z56">
        <v>-100</v>
      </c>
      <c r="AA56">
        <v>-450</v>
      </c>
    </row>
    <row r="57" spans="4:27" x14ac:dyDescent="0.45">
      <c r="D57" s="6">
        <v>45413</v>
      </c>
      <c r="E57" s="5">
        <f t="shared" si="5"/>
        <v>3627.5416666666624</v>
      </c>
      <c r="F57" s="5">
        <f>E57+Banking79[[#This Row],[Net Month change]]</f>
        <v>3902.9999999999955</v>
      </c>
      <c r="G57" s="5"/>
      <c r="H57" s="5">
        <f>Banking79[[#This Row],[Expense]]+Banking79[[#This Row],[Income]]</f>
        <v>275.45833333333326</v>
      </c>
      <c r="I57">
        <f t="shared" si="0"/>
        <v>-1100</v>
      </c>
      <c r="J57">
        <f t="shared" si="1"/>
        <v>1375.4583333333333</v>
      </c>
      <c r="K57" s="5">
        <f t="shared" si="4"/>
        <v>1375</v>
      </c>
      <c r="L57" s="1">
        <f t="shared" si="2"/>
        <v>0.45833333333333331</v>
      </c>
      <c r="O5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7">
        <f t="shared" si="3"/>
        <v>-250</v>
      </c>
      <c r="W57">
        <v>-300</v>
      </c>
      <c r="Z57">
        <v>-100</v>
      </c>
      <c r="AA57">
        <v>-450</v>
      </c>
    </row>
    <row r="58" spans="4:27" x14ac:dyDescent="0.45">
      <c r="D58" s="6">
        <v>45444</v>
      </c>
      <c r="E58" s="5">
        <f t="shared" si="5"/>
        <v>3902.9999999999955</v>
      </c>
      <c r="F58" s="5">
        <f>E58+Banking79[[#This Row],[Net Month change]]</f>
        <v>4178.4583333333285</v>
      </c>
      <c r="G58" s="5"/>
      <c r="H58" s="5">
        <f>Banking79[[#This Row],[Expense]]+Banking79[[#This Row],[Income]]</f>
        <v>275.45833333333326</v>
      </c>
      <c r="I58">
        <f t="shared" si="0"/>
        <v>-1100</v>
      </c>
      <c r="J58">
        <f t="shared" si="1"/>
        <v>1375.4583333333333</v>
      </c>
      <c r="K58" s="5">
        <f t="shared" si="4"/>
        <v>1375</v>
      </c>
      <c r="L58" s="1">
        <f t="shared" si="2"/>
        <v>0.45833333333333331</v>
      </c>
      <c r="O5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8">
        <f t="shared" si="3"/>
        <v>-250</v>
      </c>
      <c r="W58">
        <v>-300</v>
      </c>
      <c r="Z58">
        <v>-100</v>
      </c>
      <c r="AA58">
        <v>-450</v>
      </c>
    </row>
    <row r="59" spans="4:27" x14ac:dyDescent="0.45">
      <c r="D59" s="6">
        <v>45474</v>
      </c>
      <c r="E59" s="5">
        <f t="shared" si="5"/>
        <v>4178.4583333333285</v>
      </c>
      <c r="F59" s="5">
        <f>E59+Banking79[[#This Row],[Net Month change]]</f>
        <v>4453.9166666666615</v>
      </c>
      <c r="G59" s="5"/>
      <c r="H59" s="5">
        <f>Banking79[[#This Row],[Expense]]+Banking79[[#This Row],[Income]]</f>
        <v>275.45833333333326</v>
      </c>
      <c r="I59">
        <f t="shared" si="0"/>
        <v>-1100</v>
      </c>
      <c r="J59">
        <f t="shared" si="1"/>
        <v>1375.4583333333333</v>
      </c>
      <c r="K59" s="5">
        <f t="shared" si="4"/>
        <v>1375</v>
      </c>
      <c r="L59" s="1">
        <f t="shared" si="2"/>
        <v>0.45833333333333331</v>
      </c>
      <c r="O5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59">
        <f t="shared" si="3"/>
        <v>-250</v>
      </c>
      <c r="W59">
        <v>-300</v>
      </c>
      <c r="Z59">
        <v>-100</v>
      </c>
      <c r="AA59">
        <v>-450</v>
      </c>
    </row>
    <row r="60" spans="4:27" x14ac:dyDescent="0.45">
      <c r="D60" s="6">
        <v>45505</v>
      </c>
      <c r="E60" s="5">
        <f t="shared" si="5"/>
        <v>4453.9166666666615</v>
      </c>
      <c r="F60" s="5">
        <f>E60+Banking79[[#This Row],[Net Month change]]</f>
        <v>4729.3749999999945</v>
      </c>
      <c r="G60" s="5"/>
      <c r="H60" s="5">
        <f>Banking79[[#This Row],[Expense]]+Banking79[[#This Row],[Income]]</f>
        <v>275.45833333333326</v>
      </c>
      <c r="I60">
        <f t="shared" si="0"/>
        <v>-1100</v>
      </c>
      <c r="J60">
        <f t="shared" si="1"/>
        <v>1375.4583333333333</v>
      </c>
      <c r="K60" s="5">
        <f t="shared" si="4"/>
        <v>1375</v>
      </c>
      <c r="L60" s="1">
        <f t="shared" si="2"/>
        <v>0.45833333333333331</v>
      </c>
      <c r="O6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0">
        <f t="shared" si="3"/>
        <v>-250</v>
      </c>
      <c r="W60">
        <v>-300</v>
      </c>
      <c r="Z60">
        <v>-100</v>
      </c>
      <c r="AA60">
        <v>-450</v>
      </c>
    </row>
    <row r="61" spans="4:27" x14ac:dyDescent="0.45">
      <c r="D61" s="6">
        <v>45536</v>
      </c>
      <c r="E61" s="5">
        <f t="shared" si="5"/>
        <v>4729.3749999999945</v>
      </c>
      <c r="F61" s="5">
        <f>E61+Banking79[[#This Row],[Net Month change]]</f>
        <v>5004.8333333333276</v>
      </c>
      <c r="G61" s="5"/>
      <c r="H61" s="5">
        <f>Banking79[[#This Row],[Expense]]+Banking79[[#This Row],[Income]]</f>
        <v>275.45833333333326</v>
      </c>
      <c r="I61">
        <f t="shared" si="0"/>
        <v>-1100</v>
      </c>
      <c r="J61">
        <f t="shared" si="1"/>
        <v>1375.4583333333333</v>
      </c>
      <c r="K61" s="5">
        <f t="shared" si="4"/>
        <v>1375</v>
      </c>
      <c r="L61" s="1">
        <f t="shared" si="2"/>
        <v>0.45833333333333331</v>
      </c>
      <c r="O6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1">
        <f t="shared" si="3"/>
        <v>-250</v>
      </c>
      <c r="W61">
        <v>-300</v>
      </c>
      <c r="Z61">
        <v>-100</v>
      </c>
      <c r="AA61">
        <v>-450</v>
      </c>
    </row>
    <row r="62" spans="4:27" x14ac:dyDescent="0.45">
      <c r="D62" s="6">
        <v>45566</v>
      </c>
      <c r="E62" s="5">
        <f t="shared" si="5"/>
        <v>5004.8333333333276</v>
      </c>
      <c r="F62" s="5">
        <f>E62+Banking79[[#This Row],[Net Month change]]</f>
        <v>5280.2916666666606</v>
      </c>
      <c r="G62" s="5"/>
      <c r="H62" s="5">
        <f>Banking79[[#This Row],[Expense]]+Banking79[[#This Row],[Income]]</f>
        <v>275.45833333333326</v>
      </c>
      <c r="I62">
        <f t="shared" si="0"/>
        <v>-1100</v>
      </c>
      <c r="J62">
        <f t="shared" si="1"/>
        <v>1375.4583333333333</v>
      </c>
      <c r="K62" s="5">
        <f t="shared" si="4"/>
        <v>1375</v>
      </c>
      <c r="L62" s="1">
        <f t="shared" si="2"/>
        <v>0.45833333333333331</v>
      </c>
      <c r="O6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2">
        <f t="shared" si="3"/>
        <v>-250</v>
      </c>
      <c r="W62">
        <v>-300</v>
      </c>
      <c r="Z62">
        <v>-100</v>
      </c>
      <c r="AA62">
        <v>-450</v>
      </c>
    </row>
    <row r="63" spans="4:27" x14ac:dyDescent="0.45">
      <c r="D63" s="6">
        <v>45597</v>
      </c>
      <c r="E63" s="5">
        <f t="shared" si="5"/>
        <v>5280.2916666666606</v>
      </c>
      <c r="F63" s="5">
        <f>E63+Banking79[[#This Row],[Net Month change]]</f>
        <v>5555.7499999999936</v>
      </c>
      <c r="G63" s="5"/>
      <c r="H63" s="5">
        <f>Banking79[[#This Row],[Expense]]+Banking79[[#This Row],[Income]]</f>
        <v>275.45833333333326</v>
      </c>
      <c r="I63">
        <f t="shared" si="0"/>
        <v>-1100</v>
      </c>
      <c r="J63">
        <f t="shared" si="1"/>
        <v>1375.4583333333333</v>
      </c>
      <c r="K63" s="5">
        <f t="shared" si="4"/>
        <v>1375</v>
      </c>
      <c r="L63" s="1">
        <f t="shared" si="2"/>
        <v>0.45833333333333331</v>
      </c>
      <c r="O6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3">
        <f t="shared" si="3"/>
        <v>-250</v>
      </c>
      <c r="W63">
        <v>-300</v>
      </c>
      <c r="Z63">
        <v>-100</v>
      </c>
      <c r="AA63">
        <v>-450</v>
      </c>
    </row>
    <row r="64" spans="4:27" x14ac:dyDescent="0.45">
      <c r="D64" s="6">
        <v>45627</v>
      </c>
      <c r="E64" s="5">
        <f t="shared" si="5"/>
        <v>5555.7499999999936</v>
      </c>
      <c r="F64" s="5">
        <f>E64+Banking79[[#This Row],[Net Month change]]</f>
        <v>5831.2083333333267</v>
      </c>
      <c r="G64" s="5"/>
      <c r="H64" s="5">
        <f>Banking79[[#This Row],[Expense]]+Banking79[[#This Row],[Income]]</f>
        <v>275.45833333333326</v>
      </c>
      <c r="I64">
        <f t="shared" si="0"/>
        <v>-1100</v>
      </c>
      <c r="J64">
        <f t="shared" si="1"/>
        <v>1375.4583333333333</v>
      </c>
      <c r="K64" s="5">
        <f t="shared" si="4"/>
        <v>1375</v>
      </c>
      <c r="L64" s="1">
        <f t="shared" si="2"/>
        <v>0.45833333333333331</v>
      </c>
      <c r="O6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4">
        <f t="shared" si="3"/>
        <v>-250</v>
      </c>
      <c r="W64">
        <v>-300</v>
      </c>
      <c r="Z64">
        <v>-100</v>
      </c>
      <c r="AA64">
        <v>-450</v>
      </c>
    </row>
    <row r="65" spans="4:27" x14ac:dyDescent="0.45">
      <c r="D65" s="6">
        <v>45658</v>
      </c>
      <c r="E65" s="5">
        <f t="shared" si="5"/>
        <v>5831.2083333333267</v>
      </c>
      <c r="F65" s="5">
        <f>E65+Banking79[[#This Row],[Net Month change]]</f>
        <v>6106.6666666666597</v>
      </c>
      <c r="G65" s="5"/>
      <c r="H65" s="5">
        <f>Banking79[[#This Row],[Expense]]+Banking79[[#This Row],[Income]]</f>
        <v>275.45833333333326</v>
      </c>
      <c r="I65">
        <f t="shared" si="0"/>
        <v>-1100</v>
      </c>
      <c r="J65">
        <f t="shared" si="1"/>
        <v>1375.4583333333333</v>
      </c>
      <c r="K65" s="5">
        <f t="shared" si="4"/>
        <v>1375</v>
      </c>
      <c r="L65" s="1">
        <f t="shared" si="2"/>
        <v>0.45833333333333331</v>
      </c>
      <c r="O6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5">
        <f t="shared" si="3"/>
        <v>-250</v>
      </c>
      <c r="W65">
        <v>-300</v>
      </c>
      <c r="Z65">
        <v>-100</v>
      </c>
      <c r="AA65">
        <v>-450</v>
      </c>
    </row>
    <row r="66" spans="4:27" x14ac:dyDescent="0.45">
      <c r="D66" s="6">
        <v>45689</v>
      </c>
      <c r="E66" s="5">
        <f t="shared" si="5"/>
        <v>6106.6666666666597</v>
      </c>
      <c r="F66" s="5">
        <f>E66+Banking79[[#This Row],[Net Month change]]</f>
        <v>6382.1249999999927</v>
      </c>
      <c r="G66" s="5"/>
      <c r="H66" s="5">
        <f>Banking79[[#This Row],[Expense]]+Banking79[[#This Row],[Income]]</f>
        <v>275.45833333333326</v>
      </c>
      <c r="I66">
        <f t="shared" ref="I66:I97" si="6">SUMIF(M66:AB66,"&lt;=0")</f>
        <v>-1100</v>
      </c>
      <c r="J66">
        <f t="shared" ref="J66:J97" si="7">SUMIF(K66:AB66,"&gt;0")</f>
        <v>1375.4583333333333</v>
      </c>
      <c r="K66" s="5">
        <f t="shared" si="4"/>
        <v>1375</v>
      </c>
      <c r="L66" s="1">
        <f t="shared" ref="L66:L97" si="8">$I$23*$I$24/12</f>
        <v>0.45833333333333331</v>
      </c>
      <c r="O6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6">
        <f t="shared" si="3"/>
        <v>-250</v>
      </c>
      <c r="W66">
        <v>-300</v>
      </c>
      <c r="Z66">
        <v>-100</v>
      </c>
      <c r="AA66">
        <v>-450</v>
      </c>
    </row>
    <row r="67" spans="4:27" x14ac:dyDescent="0.45">
      <c r="D67" s="6">
        <v>45717</v>
      </c>
      <c r="E67" s="5">
        <f t="shared" si="5"/>
        <v>6382.1249999999927</v>
      </c>
      <c r="F67" s="5">
        <f>E67+Banking79[[#This Row],[Net Month change]]</f>
        <v>6657.5833333333258</v>
      </c>
      <c r="G67" s="5"/>
      <c r="H67" s="5">
        <f>Banking79[[#This Row],[Expense]]+Banking79[[#This Row],[Income]]</f>
        <v>275.45833333333326</v>
      </c>
      <c r="I67">
        <f t="shared" si="6"/>
        <v>-1100</v>
      </c>
      <c r="J67">
        <f t="shared" si="7"/>
        <v>1375.4583333333333</v>
      </c>
      <c r="K67" s="5">
        <f t="shared" si="4"/>
        <v>1375</v>
      </c>
      <c r="L67" s="1">
        <f t="shared" si="8"/>
        <v>0.45833333333333331</v>
      </c>
      <c r="O6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7">
        <f t="shared" si="3"/>
        <v>-250</v>
      </c>
      <c r="W67">
        <v>-300</v>
      </c>
      <c r="Z67">
        <v>-100</v>
      </c>
      <c r="AA67">
        <v>-450</v>
      </c>
    </row>
    <row r="68" spans="4:27" x14ac:dyDescent="0.45">
      <c r="D68" s="6">
        <v>45748</v>
      </c>
      <c r="E68" s="5">
        <f t="shared" si="5"/>
        <v>6657.5833333333258</v>
      </c>
      <c r="F68" s="5">
        <f>E68+Banking79[[#This Row],[Net Month change]]</f>
        <v>6933.0416666666588</v>
      </c>
      <c r="G68" s="5"/>
      <c r="H68" s="5">
        <f>Banking79[[#This Row],[Expense]]+Banking79[[#This Row],[Income]]</f>
        <v>275.45833333333326</v>
      </c>
      <c r="I68">
        <f t="shared" si="6"/>
        <v>-1100</v>
      </c>
      <c r="J68">
        <f t="shared" si="7"/>
        <v>1375.4583333333333</v>
      </c>
      <c r="K68" s="5">
        <f t="shared" si="4"/>
        <v>1375</v>
      </c>
      <c r="L68" s="1">
        <f t="shared" si="8"/>
        <v>0.45833333333333331</v>
      </c>
      <c r="O6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8">
        <f t="shared" si="3"/>
        <v>-250</v>
      </c>
      <c r="W68">
        <v>-300</v>
      </c>
      <c r="Z68">
        <v>-100</v>
      </c>
      <c r="AA68">
        <v>-450</v>
      </c>
    </row>
    <row r="69" spans="4:27" x14ac:dyDescent="0.45">
      <c r="D69" s="6">
        <v>45778</v>
      </c>
      <c r="E69" s="5">
        <f t="shared" si="5"/>
        <v>6933.0416666666588</v>
      </c>
      <c r="F69" s="5">
        <f>E69+Banking79[[#This Row],[Net Month change]]</f>
        <v>7208.4999999999918</v>
      </c>
      <c r="G69" s="5"/>
      <c r="H69" s="5">
        <f>Banking79[[#This Row],[Expense]]+Banking79[[#This Row],[Income]]</f>
        <v>275.45833333333326</v>
      </c>
      <c r="I69">
        <f t="shared" si="6"/>
        <v>-1100</v>
      </c>
      <c r="J69">
        <f t="shared" si="7"/>
        <v>1375.4583333333333</v>
      </c>
      <c r="K69" s="5">
        <f t="shared" si="4"/>
        <v>1375</v>
      </c>
      <c r="L69" s="1">
        <f t="shared" si="8"/>
        <v>0.45833333333333331</v>
      </c>
      <c r="O6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69">
        <f t="shared" si="3"/>
        <v>-250</v>
      </c>
      <c r="W69">
        <v>-300</v>
      </c>
      <c r="Z69">
        <v>-100</v>
      </c>
      <c r="AA69">
        <v>-450</v>
      </c>
    </row>
    <row r="70" spans="4:27" x14ac:dyDescent="0.45">
      <c r="D70" s="6">
        <v>45809</v>
      </c>
      <c r="E70" s="5">
        <f t="shared" si="5"/>
        <v>7208.4999999999918</v>
      </c>
      <c r="F70" s="5">
        <f>E70+Banking79[[#This Row],[Net Month change]]</f>
        <v>7483.9583333333248</v>
      </c>
      <c r="G70" s="5"/>
      <c r="H70" s="5">
        <f>Banking79[[#This Row],[Expense]]+Banking79[[#This Row],[Income]]</f>
        <v>275.45833333333326</v>
      </c>
      <c r="I70">
        <f t="shared" si="6"/>
        <v>-1100</v>
      </c>
      <c r="J70">
        <f t="shared" si="7"/>
        <v>1375.4583333333333</v>
      </c>
      <c r="K70" s="5">
        <f t="shared" si="4"/>
        <v>1375</v>
      </c>
      <c r="L70" s="1">
        <f t="shared" si="8"/>
        <v>0.45833333333333331</v>
      </c>
      <c r="O7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0">
        <f t="shared" si="3"/>
        <v>-250</v>
      </c>
      <c r="W70">
        <v>-300</v>
      </c>
      <c r="Z70">
        <v>-100</v>
      </c>
      <c r="AA70">
        <v>-450</v>
      </c>
    </row>
    <row r="71" spans="4:27" x14ac:dyDescent="0.45">
      <c r="D71" s="6">
        <v>45839</v>
      </c>
      <c r="E71" s="5">
        <f t="shared" si="5"/>
        <v>7483.9583333333248</v>
      </c>
      <c r="F71" s="5">
        <f>E71+Banking79[[#This Row],[Net Month change]]</f>
        <v>7759.4166666666579</v>
      </c>
      <c r="G71" s="5"/>
      <c r="H71" s="5">
        <f>Banking79[[#This Row],[Expense]]+Banking79[[#This Row],[Income]]</f>
        <v>275.45833333333326</v>
      </c>
      <c r="I71">
        <f t="shared" si="6"/>
        <v>-1100</v>
      </c>
      <c r="J71">
        <f t="shared" si="7"/>
        <v>1375.4583333333333</v>
      </c>
      <c r="K71" s="5">
        <f t="shared" si="4"/>
        <v>1375</v>
      </c>
      <c r="L71" s="1">
        <f t="shared" si="8"/>
        <v>0.45833333333333331</v>
      </c>
      <c r="O7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1">
        <f t="shared" si="3"/>
        <v>-250</v>
      </c>
      <c r="W71">
        <v>-300</v>
      </c>
      <c r="Z71">
        <v>-100</v>
      </c>
      <c r="AA71">
        <v>-450</v>
      </c>
    </row>
    <row r="72" spans="4:27" x14ac:dyDescent="0.45">
      <c r="D72" s="6">
        <v>45870</v>
      </c>
      <c r="E72" s="5">
        <f t="shared" si="5"/>
        <v>7759.4166666666579</v>
      </c>
      <c r="F72" s="5">
        <f>E72+Banking79[[#This Row],[Net Month change]]</f>
        <v>8034.8749999999909</v>
      </c>
      <c r="G72" s="5"/>
      <c r="H72" s="5">
        <f>Banking79[[#This Row],[Expense]]+Banking79[[#This Row],[Income]]</f>
        <v>275.45833333333326</v>
      </c>
      <c r="I72">
        <f t="shared" si="6"/>
        <v>-1100</v>
      </c>
      <c r="J72">
        <f t="shared" si="7"/>
        <v>1375.4583333333333</v>
      </c>
      <c r="K72" s="5">
        <f t="shared" si="4"/>
        <v>1375</v>
      </c>
      <c r="L72" s="1">
        <f t="shared" si="8"/>
        <v>0.45833333333333331</v>
      </c>
      <c r="O7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2">
        <f t="shared" si="3"/>
        <v>-250</v>
      </c>
      <c r="W72">
        <v>-300</v>
      </c>
      <c r="Z72">
        <v>-100</v>
      </c>
      <c r="AA72">
        <v>-450</v>
      </c>
    </row>
    <row r="73" spans="4:27" x14ac:dyDescent="0.45">
      <c r="D73" s="6">
        <v>45901</v>
      </c>
      <c r="E73" s="5">
        <f t="shared" si="5"/>
        <v>8034.8749999999909</v>
      </c>
      <c r="F73" s="5">
        <f>E73+Banking79[[#This Row],[Net Month change]]</f>
        <v>8310.3333333333248</v>
      </c>
      <c r="G73" s="5"/>
      <c r="H73" s="5">
        <f>Banking79[[#This Row],[Expense]]+Banking79[[#This Row],[Income]]</f>
        <v>275.45833333333326</v>
      </c>
      <c r="I73">
        <f t="shared" si="6"/>
        <v>-1100</v>
      </c>
      <c r="J73">
        <f t="shared" si="7"/>
        <v>1375.4583333333333</v>
      </c>
      <c r="K73" s="5">
        <f t="shared" si="4"/>
        <v>1375</v>
      </c>
      <c r="L73" s="1">
        <f t="shared" si="8"/>
        <v>0.45833333333333331</v>
      </c>
      <c r="O7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3">
        <f t="shared" si="3"/>
        <v>-250</v>
      </c>
      <c r="W73">
        <v>-300</v>
      </c>
      <c r="Z73">
        <v>-100</v>
      </c>
      <c r="AA73">
        <v>-450</v>
      </c>
    </row>
    <row r="74" spans="4:27" x14ac:dyDescent="0.45">
      <c r="D74" s="6">
        <v>45931</v>
      </c>
      <c r="E74" s="5">
        <f t="shared" si="5"/>
        <v>8310.3333333333248</v>
      </c>
      <c r="F74" s="5">
        <f>E74+Banking79[[#This Row],[Net Month change]]</f>
        <v>8585.7916666666588</v>
      </c>
      <c r="G74" s="5"/>
      <c r="H74" s="5">
        <f>Banking79[[#This Row],[Expense]]+Banking79[[#This Row],[Income]]</f>
        <v>275.45833333333326</v>
      </c>
      <c r="I74">
        <f t="shared" si="6"/>
        <v>-1100</v>
      </c>
      <c r="J74">
        <f t="shared" si="7"/>
        <v>1375.4583333333333</v>
      </c>
      <c r="K74" s="5">
        <f t="shared" si="4"/>
        <v>1375</v>
      </c>
      <c r="L74" s="1">
        <f t="shared" si="8"/>
        <v>0.45833333333333331</v>
      </c>
      <c r="O7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4">
        <f t="shared" si="3"/>
        <v>-250</v>
      </c>
      <c r="W74">
        <v>-300</v>
      </c>
      <c r="Z74">
        <v>-100</v>
      </c>
      <c r="AA74">
        <v>-450</v>
      </c>
    </row>
    <row r="75" spans="4:27" x14ac:dyDescent="0.45">
      <c r="D75" s="6">
        <v>45962</v>
      </c>
      <c r="E75" s="5">
        <f t="shared" si="5"/>
        <v>8585.7916666666588</v>
      </c>
      <c r="F75" s="5">
        <f>E75+Banking79[[#This Row],[Net Month change]]</f>
        <v>8861.2499999999927</v>
      </c>
      <c r="G75" s="5"/>
      <c r="H75" s="5">
        <f>Banking79[[#This Row],[Expense]]+Banking79[[#This Row],[Income]]</f>
        <v>275.45833333333326</v>
      </c>
      <c r="I75">
        <f t="shared" si="6"/>
        <v>-1100</v>
      </c>
      <c r="J75">
        <f t="shared" si="7"/>
        <v>1375.4583333333333</v>
      </c>
      <c r="K75" s="5">
        <f t="shared" si="4"/>
        <v>1375</v>
      </c>
      <c r="L75" s="1">
        <f t="shared" si="8"/>
        <v>0.45833333333333331</v>
      </c>
      <c r="O7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5">
        <f t="shared" si="3"/>
        <v>-250</v>
      </c>
      <c r="W75">
        <v>-300</v>
      </c>
      <c r="Z75">
        <v>-100</v>
      </c>
      <c r="AA75">
        <v>-450</v>
      </c>
    </row>
    <row r="76" spans="4:27" x14ac:dyDescent="0.45">
      <c r="D76" s="6">
        <v>45992</v>
      </c>
      <c r="E76" s="5">
        <f t="shared" si="5"/>
        <v>8861.2499999999927</v>
      </c>
      <c r="F76" s="5">
        <f>E76+Banking79[[#This Row],[Net Month change]]</f>
        <v>9136.7083333333267</v>
      </c>
      <c r="G76" s="5"/>
      <c r="H76" s="5">
        <f>Banking79[[#This Row],[Expense]]+Banking79[[#This Row],[Income]]</f>
        <v>275.45833333333326</v>
      </c>
      <c r="I76">
        <f t="shared" si="6"/>
        <v>-1100</v>
      </c>
      <c r="J76">
        <f t="shared" si="7"/>
        <v>1375.4583333333333</v>
      </c>
      <c r="K76" s="5">
        <f t="shared" si="4"/>
        <v>1375</v>
      </c>
      <c r="L76" s="1">
        <f t="shared" si="8"/>
        <v>0.45833333333333331</v>
      </c>
      <c r="O7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6">
        <f t="shared" si="3"/>
        <v>-250</v>
      </c>
      <c r="W76">
        <v>-300</v>
      </c>
      <c r="Z76">
        <v>-100</v>
      </c>
      <c r="AA76">
        <v>-450</v>
      </c>
    </row>
    <row r="77" spans="4:27" x14ac:dyDescent="0.45">
      <c r="D77" s="6">
        <v>46023</v>
      </c>
      <c r="E77" s="5">
        <f t="shared" si="5"/>
        <v>9136.7083333333267</v>
      </c>
      <c r="F77" s="5">
        <f>E77+Banking79[[#This Row],[Net Month change]]</f>
        <v>9412.1666666666606</v>
      </c>
      <c r="G77" s="5"/>
      <c r="H77" s="5">
        <f>Banking79[[#This Row],[Expense]]+Banking79[[#This Row],[Income]]</f>
        <v>275.45833333333326</v>
      </c>
      <c r="I77">
        <f t="shared" si="6"/>
        <v>-1100</v>
      </c>
      <c r="J77">
        <f t="shared" si="7"/>
        <v>1375.4583333333333</v>
      </c>
      <c r="K77" s="5">
        <f t="shared" si="4"/>
        <v>1375</v>
      </c>
      <c r="L77" s="1">
        <f t="shared" si="8"/>
        <v>0.45833333333333331</v>
      </c>
      <c r="O7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7">
        <f t="shared" si="3"/>
        <v>-250</v>
      </c>
      <c r="W77">
        <v>-300</v>
      </c>
      <c r="Z77">
        <v>-100</v>
      </c>
      <c r="AA77">
        <v>-450</v>
      </c>
    </row>
    <row r="78" spans="4:27" x14ac:dyDescent="0.45">
      <c r="D78" s="6">
        <v>46054</v>
      </c>
      <c r="E78" s="5">
        <f t="shared" si="5"/>
        <v>9412.1666666666606</v>
      </c>
      <c r="F78" s="5">
        <f>E78+Banking79[[#This Row],[Net Month change]]</f>
        <v>9687.6249999999945</v>
      </c>
      <c r="G78" s="5"/>
      <c r="H78" s="5">
        <f>Banking79[[#This Row],[Expense]]+Banking79[[#This Row],[Income]]</f>
        <v>275.45833333333326</v>
      </c>
      <c r="I78">
        <f t="shared" si="6"/>
        <v>-1100</v>
      </c>
      <c r="J78">
        <f t="shared" si="7"/>
        <v>1375.4583333333333</v>
      </c>
      <c r="K78" s="5">
        <f t="shared" si="4"/>
        <v>1375</v>
      </c>
      <c r="L78" s="1">
        <f t="shared" si="8"/>
        <v>0.45833333333333331</v>
      </c>
      <c r="O7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8">
        <f t="shared" si="3"/>
        <v>-250</v>
      </c>
      <c r="W78">
        <v>-300</v>
      </c>
      <c r="Z78">
        <v>-100</v>
      </c>
      <c r="AA78">
        <v>-450</v>
      </c>
    </row>
    <row r="79" spans="4:27" x14ac:dyDescent="0.45">
      <c r="D79" s="6">
        <v>46082</v>
      </c>
      <c r="E79" s="5">
        <f t="shared" si="5"/>
        <v>9687.6249999999945</v>
      </c>
      <c r="F79" s="5">
        <f>E79+Banking79[[#This Row],[Net Month change]]</f>
        <v>9963.0833333333285</v>
      </c>
      <c r="G79" s="5"/>
      <c r="H79" s="5">
        <f>Banking79[[#This Row],[Expense]]+Banking79[[#This Row],[Income]]</f>
        <v>275.45833333333326</v>
      </c>
      <c r="I79">
        <f t="shared" si="6"/>
        <v>-1100</v>
      </c>
      <c r="J79">
        <f t="shared" si="7"/>
        <v>1375.4583333333333</v>
      </c>
      <c r="K79" s="5">
        <f t="shared" si="4"/>
        <v>1375</v>
      </c>
      <c r="L79" s="1">
        <f t="shared" si="8"/>
        <v>0.45833333333333331</v>
      </c>
      <c r="O7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79">
        <f t="shared" si="3"/>
        <v>-250</v>
      </c>
      <c r="W79">
        <v>-300</v>
      </c>
      <c r="Z79">
        <v>-100</v>
      </c>
      <c r="AA79">
        <v>-450</v>
      </c>
    </row>
    <row r="80" spans="4:27" x14ac:dyDescent="0.45">
      <c r="D80" s="6">
        <v>46113</v>
      </c>
      <c r="E80" s="5">
        <f t="shared" si="5"/>
        <v>9963.0833333333285</v>
      </c>
      <c r="F80" s="5">
        <f>E80+Banking79[[#This Row],[Net Month change]]</f>
        <v>10238.541666666662</v>
      </c>
      <c r="G80" s="5"/>
      <c r="H80" s="5">
        <f>Banking79[[#This Row],[Expense]]+Banking79[[#This Row],[Income]]</f>
        <v>275.45833333333326</v>
      </c>
      <c r="I80">
        <f t="shared" si="6"/>
        <v>-1100</v>
      </c>
      <c r="J80">
        <f t="shared" si="7"/>
        <v>1375.4583333333333</v>
      </c>
      <c r="K80" s="5">
        <f t="shared" si="4"/>
        <v>1375</v>
      </c>
      <c r="L80" s="1">
        <f t="shared" si="8"/>
        <v>0.45833333333333331</v>
      </c>
      <c r="O8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0">
        <f t="shared" si="3"/>
        <v>-250</v>
      </c>
      <c r="W80">
        <v>-300</v>
      </c>
      <c r="Z80">
        <v>-100</v>
      </c>
      <c r="AA80">
        <v>-450</v>
      </c>
    </row>
    <row r="81" spans="4:27" x14ac:dyDescent="0.45">
      <c r="D81" s="6">
        <v>46143</v>
      </c>
      <c r="E81" s="5">
        <f t="shared" si="5"/>
        <v>10238.541666666662</v>
      </c>
      <c r="F81" s="5">
        <f>E81+Banking79[[#This Row],[Net Month change]]</f>
        <v>10513.999999999996</v>
      </c>
      <c r="G81" s="5"/>
      <c r="H81" s="5">
        <f>Banking79[[#This Row],[Expense]]+Banking79[[#This Row],[Income]]</f>
        <v>275.45833333333326</v>
      </c>
      <c r="I81">
        <f t="shared" si="6"/>
        <v>-1100</v>
      </c>
      <c r="J81">
        <f t="shared" si="7"/>
        <v>1375.4583333333333</v>
      </c>
      <c r="K81" s="5">
        <f t="shared" si="4"/>
        <v>1375</v>
      </c>
      <c r="L81" s="1">
        <f t="shared" si="8"/>
        <v>0.45833333333333331</v>
      </c>
      <c r="O8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1">
        <f t="shared" si="3"/>
        <v>-250</v>
      </c>
      <c r="W81">
        <v>-300</v>
      </c>
      <c r="Z81">
        <v>-100</v>
      </c>
      <c r="AA81">
        <v>-450</v>
      </c>
    </row>
    <row r="82" spans="4:27" x14ac:dyDescent="0.45">
      <c r="D82" s="6">
        <v>46174</v>
      </c>
      <c r="E82" s="5">
        <f t="shared" si="5"/>
        <v>10513.999999999996</v>
      </c>
      <c r="F82" s="5">
        <f>E82+Banking79[[#This Row],[Net Month change]]</f>
        <v>10789.45833333333</v>
      </c>
      <c r="G82" s="5"/>
      <c r="H82" s="5">
        <f>Banking79[[#This Row],[Expense]]+Banking79[[#This Row],[Income]]</f>
        <v>275.45833333333326</v>
      </c>
      <c r="I82">
        <f t="shared" si="6"/>
        <v>-1100</v>
      </c>
      <c r="J82">
        <f t="shared" si="7"/>
        <v>1375.4583333333333</v>
      </c>
      <c r="K82" s="5">
        <f t="shared" si="4"/>
        <v>1375</v>
      </c>
      <c r="L82" s="1">
        <f t="shared" si="8"/>
        <v>0.45833333333333331</v>
      </c>
      <c r="O8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2">
        <f t="shared" si="3"/>
        <v>-250</v>
      </c>
      <c r="W82">
        <v>-300</v>
      </c>
      <c r="Z82">
        <v>-100</v>
      </c>
      <c r="AA82">
        <v>-450</v>
      </c>
    </row>
    <row r="83" spans="4:27" x14ac:dyDescent="0.45">
      <c r="D83" s="6">
        <v>46204</v>
      </c>
      <c r="E83" s="5">
        <f t="shared" si="5"/>
        <v>10789.45833333333</v>
      </c>
      <c r="F83" s="5">
        <f>E83+Banking79[[#This Row],[Net Month change]]</f>
        <v>11064.916666666664</v>
      </c>
      <c r="G83" s="5"/>
      <c r="H83" s="5">
        <f>Banking79[[#This Row],[Expense]]+Banking79[[#This Row],[Income]]</f>
        <v>275.45833333333326</v>
      </c>
      <c r="I83">
        <f t="shared" si="6"/>
        <v>-1100</v>
      </c>
      <c r="J83">
        <f t="shared" si="7"/>
        <v>1375.4583333333333</v>
      </c>
      <c r="K83" s="5">
        <f t="shared" si="4"/>
        <v>1375</v>
      </c>
      <c r="L83" s="1">
        <f t="shared" si="8"/>
        <v>0.45833333333333331</v>
      </c>
      <c r="O8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3">
        <f t="shared" si="3"/>
        <v>-250</v>
      </c>
      <c r="W83">
        <v>-300</v>
      </c>
      <c r="Z83">
        <v>-100</v>
      </c>
      <c r="AA83">
        <v>-450</v>
      </c>
    </row>
    <row r="84" spans="4:27" x14ac:dyDescent="0.45">
      <c r="D84" s="6">
        <v>46235</v>
      </c>
      <c r="E84" s="5">
        <f t="shared" si="5"/>
        <v>11064.916666666664</v>
      </c>
      <c r="F84" s="5">
        <f>E84+Banking79[[#This Row],[Net Month change]]</f>
        <v>11340.374999999998</v>
      </c>
      <c r="G84" s="5"/>
      <c r="H84" s="5">
        <f>Banking79[[#This Row],[Expense]]+Banking79[[#This Row],[Income]]</f>
        <v>275.45833333333326</v>
      </c>
      <c r="I84">
        <f t="shared" si="6"/>
        <v>-1100</v>
      </c>
      <c r="J84">
        <f t="shared" si="7"/>
        <v>1375.4583333333333</v>
      </c>
      <c r="K84" s="5">
        <f t="shared" si="4"/>
        <v>1375</v>
      </c>
      <c r="L84" s="1">
        <f t="shared" si="8"/>
        <v>0.45833333333333331</v>
      </c>
      <c r="O8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4">
        <f t="shared" si="3"/>
        <v>-250</v>
      </c>
      <c r="W84">
        <v>-300</v>
      </c>
      <c r="Z84">
        <v>-100</v>
      </c>
      <c r="AA84">
        <v>-450</v>
      </c>
    </row>
    <row r="85" spans="4:27" x14ac:dyDescent="0.45">
      <c r="D85" s="6">
        <v>46266</v>
      </c>
      <c r="E85" s="5">
        <f t="shared" si="5"/>
        <v>11340.374999999998</v>
      </c>
      <c r="F85" s="5">
        <f>E85+Banking79[[#This Row],[Net Month change]]</f>
        <v>11615.833333333332</v>
      </c>
      <c r="G85" s="5"/>
      <c r="H85" s="5">
        <f>Banking79[[#This Row],[Expense]]+Banking79[[#This Row],[Income]]</f>
        <v>275.45833333333326</v>
      </c>
      <c r="I85">
        <f t="shared" si="6"/>
        <v>-1100</v>
      </c>
      <c r="J85">
        <f t="shared" si="7"/>
        <v>1375.4583333333333</v>
      </c>
      <c r="K85" s="5">
        <f t="shared" si="4"/>
        <v>1375</v>
      </c>
      <c r="L85" s="1">
        <f t="shared" si="8"/>
        <v>0.45833333333333331</v>
      </c>
      <c r="O8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5">
        <f t="shared" si="3"/>
        <v>-250</v>
      </c>
      <c r="W85">
        <v>-300</v>
      </c>
      <c r="Z85">
        <v>-100</v>
      </c>
      <c r="AA85">
        <v>-450</v>
      </c>
    </row>
    <row r="86" spans="4:27" x14ac:dyDescent="0.45">
      <c r="D86" s="6">
        <v>46296</v>
      </c>
      <c r="E86" s="5">
        <f t="shared" si="5"/>
        <v>11615.833333333332</v>
      </c>
      <c r="F86" s="5">
        <f>E86+Banking79[[#This Row],[Net Month change]]</f>
        <v>11891.291666666666</v>
      </c>
      <c r="G86" s="5"/>
      <c r="H86" s="5">
        <f>Banking79[[#This Row],[Expense]]+Banking79[[#This Row],[Income]]</f>
        <v>275.45833333333326</v>
      </c>
      <c r="I86">
        <f t="shared" si="6"/>
        <v>-1100</v>
      </c>
      <c r="J86">
        <f t="shared" si="7"/>
        <v>1375.4583333333333</v>
      </c>
      <c r="K86" s="5">
        <f t="shared" si="4"/>
        <v>1375</v>
      </c>
      <c r="L86" s="1">
        <f t="shared" si="8"/>
        <v>0.45833333333333331</v>
      </c>
      <c r="O8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6">
        <f t="shared" si="3"/>
        <v>-250</v>
      </c>
      <c r="W86">
        <v>-300</v>
      </c>
      <c r="Z86">
        <v>-100</v>
      </c>
      <c r="AA86">
        <v>-450</v>
      </c>
    </row>
    <row r="87" spans="4:27" x14ac:dyDescent="0.45">
      <c r="D87" s="6">
        <v>46327</v>
      </c>
      <c r="E87" s="5">
        <f t="shared" si="5"/>
        <v>11891.291666666666</v>
      </c>
      <c r="F87" s="5">
        <f>E87+Banking79[[#This Row],[Net Month change]]</f>
        <v>12166.75</v>
      </c>
      <c r="G87" s="5"/>
      <c r="H87" s="5">
        <f>Banking79[[#This Row],[Expense]]+Banking79[[#This Row],[Income]]</f>
        <v>275.45833333333326</v>
      </c>
      <c r="I87">
        <f t="shared" si="6"/>
        <v>-1100</v>
      </c>
      <c r="J87">
        <f t="shared" si="7"/>
        <v>1375.4583333333333</v>
      </c>
      <c r="K87" s="5">
        <f t="shared" si="4"/>
        <v>1375</v>
      </c>
      <c r="L87" s="1">
        <f t="shared" si="8"/>
        <v>0.45833333333333331</v>
      </c>
      <c r="O8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7">
        <f t="shared" si="3"/>
        <v>-250</v>
      </c>
      <c r="W87">
        <v>-300</v>
      </c>
      <c r="Z87">
        <v>-100</v>
      </c>
      <c r="AA87">
        <v>-450</v>
      </c>
    </row>
    <row r="88" spans="4:27" x14ac:dyDescent="0.45">
      <c r="D88" s="6">
        <v>46357</v>
      </c>
      <c r="E88" s="5">
        <f t="shared" si="5"/>
        <v>12166.75</v>
      </c>
      <c r="F88" s="5">
        <f>E88+Banking79[[#This Row],[Net Month change]]</f>
        <v>12442.208333333334</v>
      </c>
      <c r="G88" s="5"/>
      <c r="H88" s="5">
        <f>Banking79[[#This Row],[Expense]]+Banking79[[#This Row],[Income]]</f>
        <v>275.45833333333326</v>
      </c>
      <c r="I88">
        <f t="shared" si="6"/>
        <v>-1100</v>
      </c>
      <c r="J88">
        <f t="shared" si="7"/>
        <v>1375.4583333333333</v>
      </c>
      <c r="K88" s="5">
        <f t="shared" si="4"/>
        <v>1375</v>
      </c>
      <c r="L88" s="1">
        <f t="shared" si="8"/>
        <v>0.45833333333333331</v>
      </c>
      <c r="O8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8">
        <f t="shared" si="3"/>
        <v>-250</v>
      </c>
      <c r="W88">
        <v>-300</v>
      </c>
      <c r="Z88">
        <v>-100</v>
      </c>
      <c r="AA88">
        <v>-450</v>
      </c>
    </row>
    <row r="89" spans="4:27" x14ac:dyDescent="0.45">
      <c r="D89" s="6">
        <v>46388</v>
      </c>
      <c r="E89" s="5">
        <f t="shared" si="5"/>
        <v>12442.208333333334</v>
      </c>
      <c r="F89" s="5">
        <f>E89+Banking79[[#This Row],[Net Month change]]</f>
        <v>12717.666666666668</v>
      </c>
      <c r="G89" s="5"/>
      <c r="H89" s="5">
        <f>Banking79[[#This Row],[Expense]]+Banking79[[#This Row],[Income]]</f>
        <v>275.45833333333326</v>
      </c>
      <c r="I89">
        <f t="shared" si="6"/>
        <v>-1100</v>
      </c>
      <c r="J89">
        <f t="shared" si="7"/>
        <v>1375.4583333333333</v>
      </c>
      <c r="K89" s="5">
        <f t="shared" si="4"/>
        <v>1375</v>
      </c>
      <c r="L89" s="1">
        <f t="shared" si="8"/>
        <v>0.45833333333333331</v>
      </c>
      <c r="O8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89">
        <f t="shared" si="3"/>
        <v>-250</v>
      </c>
      <c r="W89">
        <v>-300</v>
      </c>
      <c r="Z89">
        <v>-100</v>
      </c>
      <c r="AA89">
        <v>-450</v>
      </c>
    </row>
    <row r="90" spans="4:27" x14ac:dyDescent="0.45">
      <c r="D90" s="6">
        <v>46419</v>
      </c>
      <c r="E90" s="5">
        <f t="shared" si="5"/>
        <v>12717.666666666668</v>
      </c>
      <c r="F90" s="5">
        <f>E90+Banking79[[#This Row],[Net Month change]]</f>
        <v>12993.125000000002</v>
      </c>
      <c r="G90" s="5"/>
      <c r="H90" s="5">
        <f>Banking79[[#This Row],[Expense]]+Banking79[[#This Row],[Income]]</f>
        <v>275.45833333333326</v>
      </c>
      <c r="I90">
        <f t="shared" si="6"/>
        <v>-1100</v>
      </c>
      <c r="J90">
        <f t="shared" si="7"/>
        <v>1375.4583333333333</v>
      </c>
      <c r="K90" s="5">
        <f t="shared" si="4"/>
        <v>1375</v>
      </c>
      <c r="L90" s="1">
        <f t="shared" si="8"/>
        <v>0.45833333333333331</v>
      </c>
      <c r="O9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0">
        <f t="shared" si="3"/>
        <v>-250</v>
      </c>
      <c r="W90">
        <v>-300</v>
      </c>
      <c r="Z90">
        <v>-100</v>
      </c>
      <c r="AA90">
        <v>-450</v>
      </c>
    </row>
    <row r="91" spans="4:27" x14ac:dyDescent="0.45">
      <c r="D91" s="6">
        <v>46447</v>
      </c>
      <c r="E91" s="5">
        <f t="shared" si="5"/>
        <v>12993.125000000002</v>
      </c>
      <c r="F91" s="5">
        <f>E91+Banking79[[#This Row],[Net Month change]]</f>
        <v>13268.583333333336</v>
      </c>
      <c r="G91" s="5"/>
      <c r="H91" s="5">
        <f>Banking79[[#This Row],[Expense]]+Banking79[[#This Row],[Income]]</f>
        <v>275.45833333333326</v>
      </c>
      <c r="I91">
        <f t="shared" si="6"/>
        <v>-1100</v>
      </c>
      <c r="J91">
        <f t="shared" si="7"/>
        <v>1375.4583333333333</v>
      </c>
      <c r="K91" s="5">
        <f t="shared" si="4"/>
        <v>1375</v>
      </c>
      <c r="L91" s="1">
        <f t="shared" si="8"/>
        <v>0.45833333333333331</v>
      </c>
      <c r="O9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1">
        <f t="shared" si="3"/>
        <v>-250</v>
      </c>
      <c r="W91">
        <v>-300</v>
      </c>
      <c r="Z91">
        <v>-100</v>
      </c>
      <c r="AA91">
        <v>-450</v>
      </c>
    </row>
    <row r="92" spans="4:27" x14ac:dyDescent="0.45">
      <c r="D92" s="6">
        <v>46478</v>
      </c>
      <c r="E92" s="5">
        <f t="shared" si="5"/>
        <v>13268.583333333336</v>
      </c>
      <c r="F92" s="5">
        <f>E92+Banking79[[#This Row],[Net Month change]]</f>
        <v>13544.04166666667</v>
      </c>
      <c r="G92" s="5"/>
      <c r="H92" s="5">
        <f>Banking79[[#This Row],[Expense]]+Banking79[[#This Row],[Income]]</f>
        <v>275.45833333333326</v>
      </c>
      <c r="I92">
        <f t="shared" si="6"/>
        <v>-1100</v>
      </c>
      <c r="J92">
        <f t="shared" si="7"/>
        <v>1375.4583333333333</v>
      </c>
      <c r="K92" s="5">
        <f t="shared" si="4"/>
        <v>1375</v>
      </c>
      <c r="L92" s="1">
        <f t="shared" si="8"/>
        <v>0.45833333333333331</v>
      </c>
      <c r="O9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2">
        <f t="shared" si="3"/>
        <v>-250</v>
      </c>
      <c r="W92">
        <v>-300</v>
      </c>
      <c r="Z92">
        <v>-100</v>
      </c>
      <c r="AA92">
        <v>-450</v>
      </c>
    </row>
    <row r="93" spans="4:27" x14ac:dyDescent="0.45">
      <c r="D93" s="6">
        <v>46508</v>
      </c>
      <c r="E93" s="5">
        <f t="shared" si="5"/>
        <v>13544.04166666667</v>
      </c>
      <c r="F93" s="5">
        <f>E93+Banking79[[#This Row],[Net Month change]]</f>
        <v>13819.500000000004</v>
      </c>
      <c r="G93" s="5"/>
      <c r="H93" s="5">
        <f>Banking79[[#This Row],[Expense]]+Banking79[[#This Row],[Income]]</f>
        <v>275.45833333333326</v>
      </c>
      <c r="I93">
        <f t="shared" si="6"/>
        <v>-1100</v>
      </c>
      <c r="J93">
        <f t="shared" si="7"/>
        <v>1375.4583333333333</v>
      </c>
      <c r="K93" s="5">
        <f t="shared" si="4"/>
        <v>1375</v>
      </c>
      <c r="L93" s="1">
        <f t="shared" si="8"/>
        <v>0.45833333333333331</v>
      </c>
      <c r="O9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3">
        <f t="shared" si="3"/>
        <v>-250</v>
      </c>
      <c r="W93">
        <v>-300</v>
      </c>
      <c r="Z93">
        <v>-100</v>
      </c>
      <c r="AA93">
        <v>-450</v>
      </c>
    </row>
    <row r="94" spans="4:27" x14ac:dyDescent="0.45">
      <c r="D94" s="6">
        <v>46539</v>
      </c>
      <c r="E94" s="5">
        <f t="shared" si="5"/>
        <v>13819.500000000004</v>
      </c>
      <c r="F94" s="5">
        <f>E94+Banking79[[#This Row],[Net Month change]]</f>
        <v>14094.958333333338</v>
      </c>
      <c r="G94" s="5"/>
      <c r="H94" s="5">
        <f>Banking79[[#This Row],[Expense]]+Banking79[[#This Row],[Income]]</f>
        <v>275.45833333333326</v>
      </c>
      <c r="I94">
        <f t="shared" si="6"/>
        <v>-1100</v>
      </c>
      <c r="J94">
        <f t="shared" si="7"/>
        <v>1375.4583333333333</v>
      </c>
      <c r="K94" s="5">
        <f t="shared" si="4"/>
        <v>1375</v>
      </c>
      <c r="L94" s="1">
        <f t="shared" si="8"/>
        <v>0.45833333333333331</v>
      </c>
      <c r="O9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4">
        <f t="shared" si="3"/>
        <v>-250</v>
      </c>
      <c r="W94">
        <v>-300</v>
      </c>
      <c r="Z94">
        <v>-100</v>
      </c>
      <c r="AA94">
        <v>-450</v>
      </c>
    </row>
    <row r="95" spans="4:27" x14ac:dyDescent="0.45">
      <c r="D95" s="6">
        <v>46569</v>
      </c>
      <c r="E95" s="5">
        <f t="shared" si="5"/>
        <v>14094.958333333338</v>
      </c>
      <c r="F95" s="5">
        <f>E95+Banking79[[#This Row],[Net Month change]]</f>
        <v>14370.416666666672</v>
      </c>
      <c r="G95" s="5"/>
      <c r="H95" s="5">
        <f>Banking79[[#This Row],[Expense]]+Banking79[[#This Row],[Income]]</f>
        <v>275.45833333333326</v>
      </c>
      <c r="I95">
        <f t="shared" si="6"/>
        <v>-1100</v>
      </c>
      <c r="J95">
        <f t="shared" si="7"/>
        <v>1375.4583333333333</v>
      </c>
      <c r="K95" s="5">
        <f t="shared" si="4"/>
        <v>1375</v>
      </c>
      <c r="L95" s="1">
        <f t="shared" si="8"/>
        <v>0.45833333333333331</v>
      </c>
      <c r="O9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5">
        <f t="shared" si="3"/>
        <v>-250</v>
      </c>
      <c r="W95">
        <v>-300</v>
      </c>
      <c r="Z95">
        <v>-100</v>
      </c>
      <c r="AA95">
        <v>-450</v>
      </c>
    </row>
    <row r="96" spans="4:27" x14ac:dyDescent="0.45">
      <c r="D96" s="6">
        <v>46600</v>
      </c>
      <c r="E96" s="5">
        <f t="shared" si="5"/>
        <v>14370.416666666672</v>
      </c>
      <c r="F96" s="5">
        <f>E96+Banking79[[#This Row],[Net Month change]]</f>
        <v>14645.875000000005</v>
      </c>
      <c r="G96" s="5"/>
      <c r="H96" s="5">
        <f>Banking79[[#This Row],[Expense]]+Banking79[[#This Row],[Income]]</f>
        <v>275.45833333333326</v>
      </c>
      <c r="I96">
        <f t="shared" si="6"/>
        <v>-1100</v>
      </c>
      <c r="J96">
        <f t="shared" si="7"/>
        <v>1375.4583333333333</v>
      </c>
      <c r="K96" s="5">
        <f t="shared" si="4"/>
        <v>1375</v>
      </c>
      <c r="L96" s="1">
        <f t="shared" si="8"/>
        <v>0.45833333333333331</v>
      </c>
      <c r="O9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6">
        <f t="shared" si="3"/>
        <v>-250</v>
      </c>
      <c r="W96">
        <v>-300</v>
      </c>
      <c r="Z96">
        <v>-100</v>
      </c>
      <c r="AA96">
        <v>-450</v>
      </c>
    </row>
    <row r="97" spans="4:27" x14ac:dyDescent="0.45">
      <c r="D97" s="6">
        <v>46631</v>
      </c>
      <c r="E97" s="5">
        <f t="shared" si="5"/>
        <v>14645.875000000005</v>
      </c>
      <c r="F97" s="5">
        <f>E97+Banking79[[#This Row],[Net Month change]]</f>
        <v>14921.333333333339</v>
      </c>
      <c r="G97" s="5"/>
      <c r="H97" s="5">
        <f>Banking79[[#This Row],[Expense]]+Banking79[[#This Row],[Income]]</f>
        <v>275.45833333333326</v>
      </c>
      <c r="I97">
        <f t="shared" si="6"/>
        <v>-1100</v>
      </c>
      <c r="J97">
        <f t="shared" si="7"/>
        <v>1375.4583333333333</v>
      </c>
      <c r="K97" s="5">
        <f t="shared" si="4"/>
        <v>1375</v>
      </c>
      <c r="L97" s="1">
        <f t="shared" si="8"/>
        <v>0.45833333333333331</v>
      </c>
      <c r="O9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7">
        <f t="shared" si="3"/>
        <v>-250</v>
      </c>
      <c r="W97">
        <v>-300</v>
      </c>
      <c r="Z97">
        <v>-100</v>
      </c>
      <c r="AA97">
        <v>-450</v>
      </c>
    </row>
    <row r="98" spans="4:27" x14ac:dyDescent="0.45">
      <c r="D98" s="6">
        <v>46661</v>
      </c>
      <c r="E98" s="5">
        <f t="shared" si="5"/>
        <v>14921.333333333339</v>
      </c>
      <c r="F98" s="5">
        <f>E98+Banking79[[#This Row],[Net Month change]]</f>
        <v>15196.791666666673</v>
      </c>
      <c r="G98" s="5"/>
      <c r="H98" s="5">
        <f>Banking79[[#This Row],[Expense]]+Banking79[[#This Row],[Income]]</f>
        <v>275.45833333333326</v>
      </c>
      <c r="I98">
        <f t="shared" ref="I98:I109" si="9">SUMIF(M98:AB98,"&lt;=0")</f>
        <v>-1100</v>
      </c>
      <c r="J98">
        <f t="shared" ref="J98:J109" si="10">SUMIF(K98:AB98,"&gt;0")</f>
        <v>1375.4583333333333</v>
      </c>
      <c r="K98" s="5">
        <f t="shared" si="4"/>
        <v>1375</v>
      </c>
      <c r="L98" s="1">
        <f t="shared" ref="L98:L109" si="11">$I$23*$I$24/12</f>
        <v>0.45833333333333331</v>
      </c>
      <c r="O9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8">
        <f t="shared" ref="V98:V109" si="12">-250</f>
        <v>-250</v>
      </c>
      <c r="W98">
        <v>-300</v>
      </c>
      <c r="Z98">
        <v>-100</v>
      </c>
      <c r="AA98">
        <v>-450</v>
      </c>
    </row>
    <row r="99" spans="4:27" x14ac:dyDescent="0.45">
      <c r="D99" s="6">
        <v>46692</v>
      </c>
      <c r="E99" s="5">
        <f t="shared" si="5"/>
        <v>15196.791666666673</v>
      </c>
      <c r="F99" s="5">
        <f>E99+Banking79[[#This Row],[Net Month change]]</f>
        <v>15472.250000000007</v>
      </c>
      <c r="G99" s="5"/>
      <c r="H99" s="5">
        <f>Banking79[[#This Row],[Expense]]+Banking79[[#This Row],[Income]]</f>
        <v>275.45833333333326</v>
      </c>
      <c r="I99">
        <f t="shared" si="9"/>
        <v>-1100</v>
      </c>
      <c r="J99">
        <f t="shared" si="10"/>
        <v>1375.4583333333333</v>
      </c>
      <c r="K99" s="5">
        <f t="shared" ref="K99:K109" si="13">$H$23*$H$24/12</f>
        <v>1375</v>
      </c>
      <c r="L99" s="1">
        <f t="shared" si="11"/>
        <v>0.45833333333333331</v>
      </c>
      <c r="O9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99">
        <f t="shared" si="12"/>
        <v>-250</v>
      </c>
      <c r="W99">
        <v>-300</v>
      </c>
      <c r="Z99">
        <v>-100</v>
      </c>
      <c r="AA99">
        <v>-450</v>
      </c>
    </row>
    <row r="100" spans="4:27" x14ac:dyDescent="0.45">
      <c r="D100" s="6">
        <v>46722</v>
      </c>
      <c r="E100" s="5">
        <f t="shared" si="5"/>
        <v>15472.250000000007</v>
      </c>
      <c r="F100" s="5">
        <f>E100+Banking79[[#This Row],[Net Month change]]</f>
        <v>15747.708333333341</v>
      </c>
      <c r="G100" s="5"/>
      <c r="H100" s="5">
        <f>Banking79[[#This Row],[Expense]]+Banking79[[#This Row],[Income]]</f>
        <v>275.45833333333326</v>
      </c>
      <c r="I100">
        <f t="shared" si="9"/>
        <v>-1100</v>
      </c>
      <c r="J100">
        <f t="shared" si="10"/>
        <v>1375.4583333333333</v>
      </c>
      <c r="K100" s="5">
        <f t="shared" si="13"/>
        <v>1375</v>
      </c>
      <c r="L100" s="1">
        <f t="shared" si="11"/>
        <v>0.45833333333333331</v>
      </c>
      <c r="O100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0">
        <f t="shared" si="12"/>
        <v>-250</v>
      </c>
      <c r="W100">
        <v>-300</v>
      </c>
      <c r="Z100">
        <v>-100</v>
      </c>
      <c r="AA100">
        <v>-450</v>
      </c>
    </row>
    <row r="101" spans="4:27" x14ac:dyDescent="0.45">
      <c r="D101" s="6">
        <v>46753</v>
      </c>
      <c r="E101" s="5">
        <f t="shared" si="5"/>
        <v>15747.708333333341</v>
      </c>
      <c r="F101" s="5">
        <f>E101+Banking79[[#This Row],[Net Month change]]</f>
        <v>16023.166666666675</v>
      </c>
      <c r="G101" s="5"/>
      <c r="H101" s="5">
        <f>Banking79[[#This Row],[Expense]]+Banking79[[#This Row],[Income]]</f>
        <v>275.45833333333326</v>
      </c>
      <c r="I101">
        <f t="shared" si="9"/>
        <v>-1100</v>
      </c>
      <c r="J101">
        <f t="shared" si="10"/>
        <v>1375.4583333333333</v>
      </c>
      <c r="K101" s="5">
        <f t="shared" si="13"/>
        <v>1375</v>
      </c>
      <c r="L101" s="1">
        <f t="shared" si="11"/>
        <v>0.45833333333333331</v>
      </c>
      <c r="O101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1">
        <f t="shared" si="12"/>
        <v>-250</v>
      </c>
      <c r="W101">
        <v>-300</v>
      </c>
      <c r="Z101">
        <v>-100</v>
      </c>
      <c r="AA101">
        <v>-450</v>
      </c>
    </row>
    <row r="102" spans="4:27" x14ac:dyDescent="0.45">
      <c r="D102" s="6">
        <v>46784</v>
      </c>
      <c r="E102" s="5">
        <f t="shared" ref="E102:E109" si="14">F101</f>
        <v>16023.166666666675</v>
      </c>
      <c r="F102" s="5">
        <f>E102+Banking79[[#This Row],[Net Month change]]</f>
        <v>16298.625000000009</v>
      </c>
      <c r="G102" s="5"/>
      <c r="H102" s="5">
        <f>Banking79[[#This Row],[Expense]]+Banking79[[#This Row],[Income]]</f>
        <v>275.45833333333326</v>
      </c>
      <c r="I102">
        <f t="shared" si="9"/>
        <v>-1100</v>
      </c>
      <c r="J102">
        <f t="shared" si="10"/>
        <v>1375.4583333333333</v>
      </c>
      <c r="K102" s="5">
        <f t="shared" si="13"/>
        <v>1375</v>
      </c>
      <c r="L102" s="1">
        <f t="shared" si="11"/>
        <v>0.45833333333333331</v>
      </c>
      <c r="O102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2">
        <f t="shared" si="12"/>
        <v>-250</v>
      </c>
      <c r="W102">
        <v>-300</v>
      </c>
      <c r="Z102">
        <v>-100</v>
      </c>
      <c r="AA102">
        <v>-450</v>
      </c>
    </row>
    <row r="103" spans="4:27" x14ac:dyDescent="0.45">
      <c r="D103" s="6">
        <v>46813</v>
      </c>
      <c r="E103" s="5">
        <f t="shared" si="14"/>
        <v>16298.625000000009</v>
      </c>
      <c r="F103" s="5">
        <f>E103+Banking79[[#This Row],[Net Month change]]</f>
        <v>16574.083333333343</v>
      </c>
      <c r="G103" s="5"/>
      <c r="H103" s="5">
        <f>Banking79[[#This Row],[Expense]]+Banking79[[#This Row],[Income]]</f>
        <v>275.45833333333326</v>
      </c>
      <c r="I103">
        <f t="shared" si="9"/>
        <v>-1100</v>
      </c>
      <c r="J103">
        <f t="shared" si="10"/>
        <v>1375.4583333333333</v>
      </c>
      <c r="K103" s="5">
        <f t="shared" si="13"/>
        <v>1375</v>
      </c>
      <c r="L103" s="1">
        <f t="shared" si="11"/>
        <v>0.45833333333333331</v>
      </c>
      <c r="O103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3">
        <f t="shared" si="12"/>
        <v>-250</v>
      </c>
      <c r="W103">
        <v>-300</v>
      </c>
      <c r="Z103">
        <v>-100</v>
      </c>
      <c r="AA103">
        <v>-450</v>
      </c>
    </row>
    <row r="104" spans="4:27" x14ac:dyDescent="0.45">
      <c r="D104" s="6">
        <v>46844</v>
      </c>
      <c r="E104" s="5">
        <f t="shared" si="14"/>
        <v>16574.083333333343</v>
      </c>
      <c r="F104" s="5">
        <f>E104+Banking79[[#This Row],[Net Month change]]</f>
        <v>16849.541666666675</v>
      </c>
      <c r="G104" s="5"/>
      <c r="H104" s="5">
        <f>Banking79[[#This Row],[Expense]]+Banking79[[#This Row],[Income]]</f>
        <v>275.45833333333326</v>
      </c>
      <c r="I104">
        <f t="shared" si="9"/>
        <v>-1100</v>
      </c>
      <c r="J104">
        <f t="shared" si="10"/>
        <v>1375.4583333333333</v>
      </c>
      <c r="K104" s="5">
        <f t="shared" si="13"/>
        <v>1375</v>
      </c>
      <c r="L104" s="1">
        <f t="shared" si="11"/>
        <v>0.45833333333333331</v>
      </c>
      <c r="O104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4">
        <f t="shared" si="12"/>
        <v>-250</v>
      </c>
      <c r="W104">
        <v>-300</v>
      </c>
      <c r="Z104">
        <v>-100</v>
      </c>
      <c r="AA104">
        <v>-450</v>
      </c>
    </row>
    <row r="105" spans="4:27" x14ac:dyDescent="0.45">
      <c r="D105" s="6">
        <v>46874</v>
      </c>
      <c r="E105" s="5">
        <f t="shared" si="14"/>
        <v>16849.541666666675</v>
      </c>
      <c r="F105" s="5">
        <f>E105+Banking79[[#This Row],[Net Month change]]</f>
        <v>17125.000000000007</v>
      </c>
      <c r="G105" s="5"/>
      <c r="H105" s="5">
        <f>Banking79[[#This Row],[Expense]]+Banking79[[#This Row],[Income]]</f>
        <v>275.45833333333326</v>
      </c>
      <c r="I105">
        <f t="shared" si="9"/>
        <v>-1100</v>
      </c>
      <c r="J105">
        <f t="shared" si="10"/>
        <v>1375.4583333333333</v>
      </c>
      <c r="K105" s="5">
        <f t="shared" si="13"/>
        <v>1375</v>
      </c>
      <c r="L105" s="1">
        <f t="shared" si="11"/>
        <v>0.45833333333333331</v>
      </c>
      <c r="O105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5">
        <f t="shared" si="12"/>
        <v>-250</v>
      </c>
      <c r="W105">
        <v>-300</v>
      </c>
      <c r="Z105">
        <v>-100</v>
      </c>
      <c r="AA105">
        <v>-450</v>
      </c>
    </row>
    <row r="106" spans="4:27" x14ac:dyDescent="0.45">
      <c r="D106" s="6">
        <v>46905</v>
      </c>
      <c r="E106" s="5">
        <f t="shared" si="14"/>
        <v>17125.000000000007</v>
      </c>
      <c r="F106" s="5">
        <f>E106+Banking79[[#This Row],[Net Month change]]</f>
        <v>17400.458333333339</v>
      </c>
      <c r="G106" s="5"/>
      <c r="H106" s="5">
        <f>Banking79[[#This Row],[Expense]]+Banking79[[#This Row],[Income]]</f>
        <v>275.45833333333326</v>
      </c>
      <c r="I106">
        <f t="shared" si="9"/>
        <v>-1100</v>
      </c>
      <c r="J106">
        <f t="shared" si="10"/>
        <v>1375.4583333333333</v>
      </c>
      <c r="K106" s="5">
        <f t="shared" si="13"/>
        <v>1375</v>
      </c>
      <c r="L106" s="1">
        <f t="shared" si="11"/>
        <v>0.45833333333333331</v>
      </c>
      <c r="O106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6">
        <f t="shared" si="12"/>
        <v>-250</v>
      </c>
      <c r="W106">
        <v>-300</v>
      </c>
      <c r="Z106">
        <v>-100</v>
      </c>
      <c r="AA106">
        <v>-450</v>
      </c>
    </row>
    <row r="107" spans="4:27" x14ac:dyDescent="0.45">
      <c r="D107" s="6">
        <v>46935</v>
      </c>
      <c r="E107" s="5">
        <f t="shared" si="14"/>
        <v>17400.458333333339</v>
      </c>
      <c r="F107" s="5">
        <f>E107+Banking79[[#This Row],[Net Month change]]</f>
        <v>17675.916666666672</v>
      </c>
      <c r="G107" s="5"/>
      <c r="H107" s="5">
        <f>Banking79[[#This Row],[Expense]]+Banking79[[#This Row],[Income]]</f>
        <v>275.45833333333326</v>
      </c>
      <c r="I107">
        <f t="shared" si="9"/>
        <v>-1100</v>
      </c>
      <c r="J107">
        <f t="shared" si="10"/>
        <v>1375.4583333333333</v>
      </c>
      <c r="K107" s="5">
        <f t="shared" si="13"/>
        <v>1375</v>
      </c>
      <c r="L107" s="1">
        <f t="shared" si="11"/>
        <v>0.45833333333333331</v>
      </c>
      <c r="O107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7">
        <f t="shared" si="12"/>
        <v>-250</v>
      </c>
      <c r="W107">
        <v>-300</v>
      </c>
      <c r="Z107">
        <v>-100</v>
      </c>
      <c r="AA107">
        <v>-450</v>
      </c>
    </row>
    <row r="108" spans="4:27" x14ac:dyDescent="0.45">
      <c r="D108" s="6">
        <v>46966</v>
      </c>
      <c r="E108" s="5">
        <f t="shared" si="14"/>
        <v>17675.916666666672</v>
      </c>
      <c r="F108" s="5">
        <f>E108+Banking79[[#This Row],[Net Month change]]</f>
        <v>17951.375000000004</v>
      </c>
      <c r="G108" s="5"/>
      <c r="H108" s="5">
        <f>Banking79[[#This Row],[Expense]]+Banking79[[#This Row],[Income]]</f>
        <v>275.45833333333326</v>
      </c>
      <c r="I108">
        <f t="shared" si="9"/>
        <v>-1100</v>
      </c>
      <c r="J108">
        <f t="shared" si="10"/>
        <v>1375.4583333333333</v>
      </c>
      <c r="K108" s="5">
        <f t="shared" si="13"/>
        <v>1375</v>
      </c>
      <c r="L108" s="1">
        <f t="shared" si="11"/>
        <v>0.45833333333333331</v>
      </c>
      <c r="O108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8">
        <f t="shared" si="12"/>
        <v>-250</v>
      </c>
      <c r="W108">
        <v>-300</v>
      </c>
      <c r="Z108">
        <v>-100</v>
      </c>
      <c r="AA108">
        <v>-450</v>
      </c>
    </row>
    <row r="109" spans="4:27" x14ac:dyDescent="0.45">
      <c r="D109" s="6">
        <v>46997</v>
      </c>
      <c r="E109" s="5">
        <f t="shared" si="14"/>
        <v>17951.375000000004</v>
      </c>
      <c r="F109" s="5">
        <f>E109+Banking79[[#This Row],[Net Month change]]</f>
        <v>18226.833333333336</v>
      </c>
      <c r="G109" s="5"/>
      <c r="H109" s="5">
        <f>Banking79[[#This Row],[Expense]]+Banking79[[#This Row],[Income]]</f>
        <v>275.45833333333326</v>
      </c>
      <c r="I109">
        <f t="shared" si="9"/>
        <v>-1100</v>
      </c>
      <c r="J109">
        <f t="shared" si="10"/>
        <v>1375.4583333333333</v>
      </c>
      <c r="K109" s="5">
        <f t="shared" si="13"/>
        <v>1375</v>
      </c>
      <c r="L109" s="1">
        <f t="shared" si="11"/>
        <v>0.45833333333333331</v>
      </c>
      <c r="O109" t="str">
        <f>IF(AND($E$24&gt;=Banking79[[#This Row],[Month Beginning]],$E$24&lt;=EOMONTH(Banking79[[#This Row],[Month Beginning]],0)),IF(($E$29-$E$30)&gt;$E$28,"True",-$E$28),IF($E$24&lt;=EOMONTH(Banking79[[#This Row],[Month Beginning]],0),$E$27,))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V109">
        <f t="shared" si="12"/>
        <v>-250</v>
      </c>
      <c r="W109">
        <v>-300</v>
      </c>
      <c r="Z109">
        <v>-100</v>
      </c>
      <c r="AA109">
        <v>-450</v>
      </c>
    </row>
  </sheetData>
  <mergeCells count="1">
    <mergeCell ref="M32:AB32"/>
  </mergeCells>
  <conditionalFormatting sqref="E34:E109">
    <cfRule type="cellIs" dxfId="28" priority="1" operator="lessThan">
      <formula>1000</formula>
    </cfRule>
  </conditionalFormatting>
  <dataValidations count="1">
    <dataValidation type="list" allowBlank="1" showInputMessage="1" showErrorMessage="1" sqref="D25" xr:uid="{00000000-0002-0000-0000-000000000000}">
      <formula1>$C$7:$C$16</formula1>
    </dataValidation>
  </dataValidations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43"/>
  <sheetViews>
    <sheetView zoomScale="160" zoomScaleNormal="160" workbookViewId="0">
      <selection activeCell="K4" sqref="K4"/>
    </sheetView>
  </sheetViews>
  <sheetFormatPr defaultRowHeight="14.25" x14ac:dyDescent="0.45"/>
  <cols>
    <col min="2" max="2" width="10.6640625" bestFit="1" customWidth="1"/>
    <col min="3" max="3" width="11.53125" bestFit="1" customWidth="1"/>
    <col min="7" max="7" width="11.86328125" bestFit="1" customWidth="1"/>
    <col min="8" max="8" width="10.86328125" bestFit="1" customWidth="1"/>
    <col min="12" max="12" width="12.6640625" bestFit="1" customWidth="1"/>
    <col min="13" max="13" width="11.86328125" bestFit="1" customWidth="1"/>
    <col min="14" max="14" width="10.86328125" bestFit="1" customWidth="1"/>
    <col min="18" max="18" width="12.6640625" bestFit="1" customWidth="1"/>
    <col min="19" max="19" width="11.86328125" bestFit="1" customWidth="1"/>
  </cols>
  <sheetData>
    <row r="1" spans="2:19" x14ac:dyDescent="0.45">
      <c r="F1" t="s">
        <v>74</v>
      </c>
      <c r="G1">
        <v>-1339</v>
      </c>
      <c r="L1" t="s">
        <v>74</v>
      </c>
      <c r="M1">
        <v>336</v>
      </c>
      <c r="R1" t="s">
        <v>74</v>
      </c>
      <c r="S1">
        <v>2311</v>
      </c>
    </row>
    <row r="2" spans="2:19" x14ac:dyDescent="0.45">
      <c r="B2" t="s">
        <v>76</v>
      </c>
      <c r="C2">
        <v>32</v>
      </c>
      <c r="F2" t="s">
        <v>75</v>
      </c>
      <c r="G2" s="1">
        <f ca="1">SUM(G8:OFFSET(G8,C2-1,))</f>
        <v>8866.6863596389157</v>
      </c>
      <c r="H2" s="1">
        <f ca="1">SUM(H8:OFFSET(H8,C2-1,))</f>
        <v>-2910.2083333333317</v>
      </c>
      <c r="L2" t="s">
        <v>75</v>
      </c>
      <c r="M2" s="1">
        <f ca="1">SUM(M8:OFFSET(M8,C2-1,))</f>
        <v>9179.1210188104687</v>
      </c>
      <c r="N2" s="1">
        <f ca="1">SUM(N8:OFFSET(N8,C2+1,))</f>
        <v>-909.765625</v>
      </c>
      <c r="R2" t="s">
        <v>75</v>
      </c>
      <c r="S2" s="1">
        <f ca="1">SUM(S8:OFFSET(S8,C2-1,))</f>
        <v>9658.7990424638028</v>
      </c>
    </row>
    <row r="3" spans="2:19" x14ac:dyDescent="0.45">
      <c r="C3" s="1">
        <f ca="1">S3-G3</f>
        <v>52.321016158219209</v>
      </c>
      <c r="G3" s="1">
        <f ca="1">G2-G1+H2</f>
        <v>7295.4780263055836</v>
      </c>
      <c r="M3" s="1">
        <f ca="1">M2-M1-N2</f>
        <v>9752.8866438104687</v>
      </c>
      <c r="S3" s="1">
        <f ca="1">S2-S1</f>
        <v>7347.7990424638028</v>
      </c>
    </row>
    <row r="4" spans="2:19" x14ac:dyDescent="0.45">
      <c r="D4" t="s">
        <v>73</v>
      </c>
      <c r="E4">
        <v>4.375</v>
      </c>
      <c r="G4" s="1"/>
      <c r="J4" t="s">
        <v>73</v>
      </c>
      <c r="K4">
        <v>4</v>
      </c>
      <c r="P4" t="s">
        <v>73</v>
      </c>
      <c r="Q4">
        <v>3.75</v>
      </c>
    </row>
    <row r="5" spans="2:19" x14ac:dyDescent="0.45">
      <c r="E5">
        <v>183000</v>
      </c>
      <c r="G5">
        <v>2848</v>
      </c>
      <c r="K5">
        <v>180000</v>
      </c>
      <c r="M5">
        <v>2848</v>
      </c>
      <c r="Q5">
        <v>183000</v>
      </c>
      <c r="S5">
        <v>2848</v>
      </c>
    </row>
    <row r="6" spans="2:19" x14ac:dyDescent="0.45">
      <c r="G6">
        <v>2311</v>
      </c>
      <c r="M6">
        <v>2311</v>
      </c>
      <c r="S6">
        <v>2311</v>
      </c>
    </row>
    <row r="8" spans="2:19" x14ac:dyDescent="0.45">
      <c r="D8">
        <v>1</v>
      </c>
      <c r="E8" s="1">
        <f>PMT($E$4/100/12,30*12,$E$5,,0)</f>
        <v>-913.69202165538263</v>
      </c>
      <c r="F8">
        <f>ISPMT($E$4/12/100,D8,12*30,$E$5)</f>
        <v>-665.3342013888888</v>
      </c>
      <c r="G8" s="1">
        <f>F8-E8</f>
        <v>248.35782026649383</v>
      </c>
      <c r="H8" s="1">
        <f>F8-R8</f>
        <v>-95.047743055555429</v>
      </c>
      <c r="J8">
        <v>1</v>
      </c>
      <c r="K8" s="1">
        <f>PMT($K$4/100/12,30*12,$K$5,,0)</f>
        <v>-859.34753183782709</v>
      </c>
      <c r="L8">
        <f>ISPMT($K$4/12/100,J8,12*30,$K$5)</f>
        <v>-598.33333333333337</v>
      </c>
      <c r="M8" s="1">
        <f>L8-K8</f>
        <v>261.01419850449372</v>
      </c>
      <c r="N8" s="1">
        <f>L8-R8</f>
        <v>-28.046875</v>
      </c>
      <c r="P8">
        <v>1</v>
      </c>
      <c r="Q8" s="1">
        <f>PMT($Q$4/100/12,30*12,$Q$5,,0)</f>
        <v>-847.50153257699378</v>
      </c>
      <c r="R8">
        <f>ISPMT($Q$4/12/100,P8,12*30,$Q$5)</f>
        <v>-570.28645833333337</v>
      </c>
      <c r="S8" s="1">
        <f>R8-Q8</f>
        <v>277.21507424366041</v>
      </c>
    </row>
    <row r="9" spans="2:19" x14ac:dyDescent="0.45">
      <c r="D9">
        <v>2</v>
      </c>
      <c r="E9" s="1">
        <f t="shared" ref="E9:E72" si="0">PMT($E$4/100/12,30*12,$E$5,,0)</f>
        <v>-913.69202165538263</v>
      </c>
      <c r="F9">
        <f t="shared" ref="F9:F43" si="1">ISPMT($E$4/12/100,D9,12*30,$E$5)</f>
        <v>-663.48090277777771</v>
      </c>
      <c r="G9" s="1">
        <f t="shared" ref="G9:G43" si="2">F9-E9</f>
        <v>250.21111887760492</v>
      </c>
      <c r="H9" s="1">
        <f t="shared" ref="H9:H72" si="3">F9-R9</f>
        <v>-94.782986111111086</v>
      </c>
      <c r="J9">
        <v>2</v>
      </c>
      <c r="K9" s="1">
        <f t="shared" ref="K9:K72" si="4">PMT($K$4/100/12,30*12,$K$5,,0)</f>
        <v>-859.34753183782709</v>
      </c>
      <c r="L9">
        <f t="shared" ref="L9:L43" si="5">ISPMT($K$4/12/100,J9,12*30,$K$5)</f>
        <v>-596.66666666666663</v>
      </c>
      <c r="M9" s="1">
        <f t="shared" ref="M9:M43" si="6">L9-K9</f>
        <v>262.68086517116046</v>
      </c>
      <c r="N9" s="1">
        <f t="shared" ref="N9:N72" si="7">L9-R9</f>
        <v>-27.96875</v>
      </c>
      <c r="P9">
        <v>2</v>
      </c>
      <c r="Q9" s="1">
        <f t="shared" ref="Q9:Q72" si="8">PMT($Q$4/100/12,30*12,$Q$5,,0)</f>
        <v>-847.50153257699378</v>
      </c>
      <c r="R9">
        <f t="shared" ref="R9:R43" si="9">ISPMT($Q$4/12/100,P9,12*30,$Q$5)</f>
        <v>-568.69791666666663</v>
      </c>
      <c r="S9" s="1">
        <f t="shared" ref="S9:S43" si="10">R9-Q9</f>
        <v>278.80361591032715</v>
      </c>
    </row>
    <row r="10" spans="2:19" x14ac:dyDescent="0.45">
      <c r="D10">
        <v>3</v>
      </c>
      <c r="E10" s="1">
        <f t="shared" si="0"/>
        <v>-913.69202165538263</v>
      </c>
      <c r="F10">
        <f t="shared" si="1"/>
        <v>-661.62760416666663</v>
      </c>
      <c r="G10" s="1">
        <f t="shared" si="2"/>
        <v>252.064417488716</v>
      </c>
      <c r="H10" s="1">
        <f t="shared" si="3"/>
        <v>-94.518229166666629</v>
      </c>
      <c r="J10">
        <v>3</v>
      </c>
      <c r="K10" s="1">
        <f t="shared" si="4"/>
        <v>-859.34753183782709</v>
      </c>
      <c r="L10">
        <f t="shared" si="5"/>
        <v>-595</v>
      </c>
      <c r="M10" s="1">
        <f t="shared" si="6"/>
        <v>264.34753183782709</v>
      </c>
      <c r="N10" s="1">
        <f t="shared" si="7"/>
        <v>-27.890625</v>
      </c>
      <c r="P10">
        <v>3</v>
      </c>
      <c r="Q10" s="1">
        <f t="shared" si="8"/>
        <v>-847.50153257699378</v>
      </c>
      <c r="R10">
        <f t="shared" si="9"/>
        <v>-567.109375</v>
      </c>
      <c r="S10" s="1">
        <f t="shared" si="10"/>
        <v>280.39215757699378</v>
      </c>
    </row>
    <row r="11" spans="2:19" x14ac:dyDescent="0.45">
      <c r="D11">
        <v>4</v>
      </c>
      <c r="E11" s="1">
        <f t="shared" si="0"/>
        <v>-913.69202165538263</v>
      </c>
      <c r="F11">
        <f t="shared" si="1"/>
        <v>-659.77430555555543</v>
      </c>
      <c r="G11" s="1">
        <f t="shared" si="2"/>
        <v>253.9177160998272</v>
      </c>
      <c r="H11" s="1">
        <f t="shared" si="3"/>
        <v>-94.253472222222058</v>
      </c>
      <c r="J11">
        <v>4</v>
      </c>
      <c r="K11" s="1">
        <f t="shared" si="4"/>
        <v>-859.34753183782709</v>
      </c>
      <c r="L11">
        <f t="shared" si="5"/>
        <v>-593.33333333333337</v>
      </c>
      <c r="M11" s="1">
        <f t="shared" si="6"/>
        <v>266.01419850449372</v>
      </c>
      <c r="N11" s="1">
        <f t="shared" si="7"/>
        <v>-27.8125</v>
      </c>
      <c r="P11">
        <v>4</v>
      </c>
      <c r="Q11" s="1">
        <f t="shared" si="8"/>
        <v>-847.50153257699378</v>
      </c>
      <c r="R11">
        <f t="shared" si="9"/>
        <v>-565.52083333333337</v>
      </c>
      <c r="S11" s="1">
        <f t="shared" si="10"/>
        <v>281.98069924366041</v>
      </c>
    </row>
    <row r="12" spans="2:19" x14ac:dyDescent="0.45">
      <c r="D12">
        <v>5</v>
      </c>
      <c r="E12" s="1">
        <f t="shared" si="0"/>
        <v>-913.69202165538263</v>
      </c>
      <c r="F12">
        <f t="shared" si="1"/>
        <v>-657.92100694444434</v>
      </c>
      <c r="G12" s="1">
        <f t="shared" si="2"/>
        <v>255.77101471093829</v>
      </c>
      <c r="H12" s="1">
        <f t="shared" si="3"/>
        <v>-93.988715277777715</v>
      </c>
      <c r="J12">
        <v>5</v>
      </c>
      <c r="K12" s="1">
        <f t="shared" si="4"/>
        <v>-859.34753183782709</v>
      </c>
      <c r="L12">
        <f t="shared" si="5"/>
        <v>-591.66666666666663</v>
      </c>
      <c r="M12" s="1">
        <f t="shared" si="6"/>
        <v>267.68086517116046</v>
      </c>
      <c r="N12" s="1">
        <f t="shared" si="7"/>
        <v>-27.734375</v>
      </c>
      <c r="P12">
        <v>5</v>
      </c>
      <c r="Q12" s="1">
        <f t="shared" si="8"/>
        <v>-847.50153257699378</v>
      </c>
      <c r="R12">
        <f t="shared" si="9"/>
        <v>-563.93229166666663</v>
      </c>
      <c r="S12" s="1">
        <f t="shared" si="10"/>
        <v>283.56924091032715</v>
      </c>
    </row>
    <row r="13" spans="2:19" x14ac:dyDescent="0.45">
      <c r="D13">
        <v>6</v>
      </c>
      <c r="E13" s="1">
        <f t="shared" si="0"/>
        <v>-913.69202165538263</v>
      </c>
      <c r="F13">
        <f t="shared" si="1"/>
        <v>-656.06770833333326</v>
      </c>
      <c r="G13" s="1">
        <f t="shared" si="2"/>
        <v>257.62431332204937</v>
      </c>
      <c r="H13" s="1">
        <f t="shared" si="3"/>
        <v>-93.723958333333258</v>
      </c>
      <c r="J13">
        <v>6</v>
      </c>
      <c r="K13" s="1">
        <f t="shared" si="4"/>
        <v>-859.34753183782709</v>
      </c>
      <c r="L13">
        <f t="shared" si="5"/>
        <v>-590</v>
      </c>
      <c r="M13" s="1">
        <f t="shared" si="6"/>
        <v>269.34753183782709</v>
      </c>
      <c r="N13" s="1">
        <f t="shared" si="7"/>
        <v>-27.65625</v>
      </c>
      <c r="P13">
        <v>6</v>
      </c>
      <c r="Q13" s="1">
        <f t="shared" si="8"/>
        <v>-847.50153257699378</v>
      </c>
      <c r="R13">
        <f t="shared" si="9"/>
        <v>-562.34375</v>
      </c>
      <c r="S13" s="1">
        <f t="shared" si="10"/>
        <v>285.15778257699378</v>
      </c>
    </row>
    <row r="14" spans="2:19" x14ac:dyDescent="0.45">
      <c r="D14">
        <v>7</v>
      </c>
      <c r="E14" s="1">
        <f t="shared" si="0"/>
        <v>-913.69202165538263</v>
      </c>
      <c r="F14">
        <f t="shared" si="1"/>
        <v>-654.21440972222217</v>
      </c>
      <c r="G14" s="1">
        <f t="shared" si="2"/>
        <v>259.47761193316046</v>
      </c>
      <c r="H14" s="1">
        <f t="shared" si="3"/>
        <v>-93.4592013888888</v>
      </c>
      <c r="J14">
        <v>7</v>
      </c>
      <c r="K14" s="1">
        <f t="shared" si="4"/>
        <v>-859.34753183782709</v>
      </c>
      <c r="L14">
        <f t="shared" si="5"/>
        <v>-588.33333333333337</v>
      </c>
      <c r="M14" s="1">
        <f t="shared" si="6"/>
        <v>271.01419850449372</v>
      </c>
      <c r="N14" s="1">
        <f t="shared" si="7"/>
        <v>-27.578125</v>
      </c>
      <c r="P14">
        <v>7</v>
      </c>
      <c r="Q14" s="1">
        <f t="shared" si="8"/>
        <v>-847.50153257699378</v>
      </c>
      <c r="R14">
        <f t="shared" si="9"/>
        <v>-560.75520833333337</v>
      </c>
      <c r="S14" s="1">
        <f t="shared" si="10"/>
        <v>286.74632424366041</v>
      </c>
    </row>
    <row r="15" spans="2:19" x14ac:dyDescent="0.45">
      <c r="D15">
        <v>8</v>
      </c>
      <c r="E15" s="1">
        <f t="shared" si="0"/>
        <v>-913.69202165538263</v>
      </c>
      <c r="F15">
        <f t="shared" si="1"/>
        <v>-652.36111111111109</v>
      </c>
      <c r="G15" s="1">
        <f t="shared" si="2"/>
        <v>261.33091054427155</v>
      </c>
      <c r="H15" s="1">
        <f t="shared" si="3"/>
        <v>-93.194444444444457</v>
      </c>
      <c r="J15">
        <v>8</v>
      </c>
      <c r="K15" s="1">
        <f t="shared" si="4"/>
        <v>-859.34753183782709</v>
      </c>
      <c r="L15">
        <f t="shared" si="5"/>
        <v>-586.66666666666663</v>
      </c>
      <c r="M15" s="1">
        <f t="shared" si="6"/>
        <v>272.68086517116046</v>
      </c>
      <c r="N15" s="1">
        <f t="shared" si="7"/>
        <v>-27.5</v>
      </c>
      <c r="P15">
        <v>8</v>
      </c>
      <c r="Q15" s="1">
        <f t="shared" si="8"/>
        <v>-847.50153257699378</v>
      </c>
      <c r="R15">
        <f t="shared" si="9"/>
        <v>-559.16666666666663</v>
      </c>
      <c r="S15" s="1">
        <f t="shared" si="10"/>
        <v>288.33486591032715</v>
      </c>
    </row>
    <row r="16" spans="2:19" x14ac:dyDescent="0.45">
      <c r="D16">
        <v>9</v>
      </c>
      <c r="E16" s="1">
        <f t="shared" si="0"/>
        <v>-913.69202165538263</v>
      </c>
      <c r="F16">
        <f t="shared" si="1"/>
        <v>-650.50781249999989</v>
      </c>
      <c r="G16" s="1">
        <f t="shared" si="2"/>
        <v>263.18420915538275</v>
      </c>
      <c r="H16" s="1">
        <f t="shared" si="3"/>
        <v>-92.929687499999886</v>
      </c>
      <c r="J16">
        <v>9</v>
      </c>
      <c r="K16" s="1">
        <f t="shared" si="4"/>
        <v>-859.34753183782709</v>
      </c>
      <c r="L16">
        <f t="shared" si="5"/>
        <v>-585</v>
      </c>
      <c r="M16" s="1">
        <f t="shared" si="6"/>
        <v>274.34753183782709</v>
      </c>
      <c r="N16" s="1">
        <f t="shared" si="7"/>
        <v>-27.421875</v>
      </c>
      <c r="P16">
        <v>9</v>
      </c>
      <c r="Q16" s="1">
        <f t="shared" si="8"/>
        <v>-847.50153257699378</v>
      </c>
      <c r="R16">
        <f t="shared" si="9"/>
        <v>-557.578125</v>
      </c>
      <c r="S16" s="1">
        <f t="shared" si="10"/>
        <v>289.92340757699378</v>
      </c>
    </row>
    <row r="17" spans="4:19" x14ac:dyDescent="0.45">
      <c r="D17">
        <v>10</v>
      </c>
      <c r="E17" s="1">
        <f t="shared" si="0"/>
        <v>-913.69202165538263</v>
      </c>
      <c r="F17">
        <f t="shared" si="1"/>
        <v>-648.6545138888888</v>
      </c>
      <c r="G17" s="1">
        <f t="shared" si="2"/>
        <v>265.03750776649383</v>
      </c>
      <c r="H17" s="1">
        <f t="shared" si="3"/>
        <v>-92.664930555555429</v>
      </c>
      <c r="J17">
        <v>10</v>
      </c>
      <c r="K17" s="1">
        <f t="shared" si="4"/>
        <v>-859.34753183782709</v>
      </c>
      <c r="L17">
        <f t="shared" si="5"/>
        <v>-583.33333333333337</v>
      </c>
      <c r="M17" s="1">
        <f t="shared" si="6"/>
        <v>276.01419850449372</v>
      </c>
      <c r="N17" s="1">
        <f t="shared" si="7"/>
        <v>-27.34375</v>
      </c>
      <c r="P17">
        <v>10</v>
      </c>
      <c r="Q17" s="1">
        <f t="shared" si="8"/>
        <v>-847.50153257699378</v>
      </c>
      <c r="R17">
        <f t="shared" si="9"/>
        <v>-555.98958333333337</v>
      </c>
      <c r="S17" s="1">
        <f t="shared" si="10"/>
        <v>291.51194924366041</v>
      </c>
    </row>
    <row r="18" spans="4:19" x14ac:dyDescent="0.45">
      <c r="D18">
        <v>11</v>
      </c>
      <c r="E18" s="1">
        <f t="shared" si="0"/>
        <v>-913.69202165538263</v>
      </c>
      <c r="F18">
        <f t="shared" si="1"/>
        <v>-646.80121527777771</v>
      </c>
      <c r="G18" s="1">
        <f t="shared" si="2"/>
        <v>266.89080637760492</v>
      </c>
      <c r="H18" s="1">
        <f t="shared" si="3"/>
        <v>-92.400173611111086</v>
      </c>
      <c r="J18">
        <v>11</v>
      </c>
      <c r="K18" s="1">
        <f t="shared" si="4"/>
        <v>-859.34753183782709</v>
      </c>
      <c r="L18">
        <f t="shared" si="5"/>
        <v>-581.66666666666663</v>
      </c>
      <c r="M18" s="1">
        <f t="shared" si="6"/>
        <v>277.68086517116046</v>
      </c>
      <c r="N18" s="1">
        <f t="shared" si="7"/>
        <v>-27.265625</v>
      </c>
      <c r="P18">
        <v>11</v>
      </c>
      <c r="Q18" s="1">
        <f t="shared" si="8"/>
        <v>-847.50153257699378</v>
      </c>
      <c r="R18">
        <f t="shared" si="9"/>
        <v>-554.40104166666663</v>
      </c>
      <c r="S18" s="1">
        <f t="shared" si="10"/>
        <v>293.10049091032715</v>
      </c>
    </row>
    <row r="19" spans="4:19" x14ac:dyDescent="0.45">
      <c r="D19">
        <v>12</v>
      </c>
      <c r="E19" s="1">
        <f t="shared" si="0"/>
        <v>-913.69202165538263</v>
      </c>
      <c r="F19">
        <f t="shared" si="1"/>
        <v>-644.94791666666663</v>
      </c>
      <c r="G19" s="1">
        <f t="shared" si="2"/>
        <v>268.744104988716</v>
      </c>
      <c r="H19" s="1">
        <f t="shared" si="3"/>
        <v>-92.135416666666629</v>
      </c>
      <c r="J19">
        <v>12</v>
      </c>
      <c r="K19" s="1">
        <f t="shared" si="4"/>
        <v>-859.34753183782709</v>
      </c>
      <c r="L19">
        <f t="shared" si="5"/>
        <v>-580</v>
      </c>
      <c r="M19" s="1">
        <f t="shared" si="6"/>
        <v>279.34753183782709</v>
      </c>
      <c r="N19" s="1">
        <f t="shared" si="7"/>
        <v>-27.1875</v>
      </c>
      <c r="P19">
        <v>12</v>
      </c>
      <c r="Q19" s="1">
        <f t="shared" si="8"/>
        <v>-847.50153257699378</v>
      </c>
      <c r="R19">
        <f t="shared" si="9"/>
        <v>-552.8125</v>
      </c>
      <c r="S19" s="1">
        <f t="shared" si="10"/>
        <v>294.68903257699378</v>
      </c>
    </row>
    <row r="20" spans="4:19" x14ac:dyDescent="0.45">
      <c r="D20">
        <v>13</v>
      </c>
      <c r="E20" s="1">
        <f t="shared" si="0"/>
        <v>-913.69202165538263</v>
      </c>
      <c r="F20">
        <f t="shared" si="1"/>
        <v>-643.09461805555543</v>
      </c>
      <c r="G20" s="1">
        <f t="shared" si="2"/>
        <v>270.5974035998272</v>
      </c>
      <c r="H20" s="1">
        <f t="shared" si="3"/>
        <v>-91.870659722222058</v>
      </c>
      <c r="J20">
        <v>13</v>
      </c>
      <c r="K20" s="1">
        <f t="shared" si="4"/>
        <v>-859.34753183782709</v>
      </c>
      <c r="L20">
        <f t="shared" si="5"/>
        <v>-578.33333333333337</v>
      </c>
      <c r="M20" s="1">
        <f t="shared" si="6"/>
        <v>281.01419850449372</v>
      </c>
      <c r="N20" s="1">
        <f t="shared" si="7"/>
        <v>-27.109375</v>
      </c>
      <c r="P20">
        <v>13</v>
      </c>
      <c r="Q20" s="1">
        <f t="shared" si="8"/>
        <v>-847.50153257699378</v>
      </c>
      <c r="R20">
        <f t="shared" si="9"/>
        <v>-551.22395833333337</v>
      </c>
      <c r="S20" s="1">
        <f t="shared" si="10"/>
        <v>296.27757424366041</v>
      </c>
    </row>
    <row r="21" spans="4:19" x14ac:dyDescent="0.45">
      <c r="D21">
        <v>14</v>
      </c>
      <c r="E21" s="1">
        <f t="shared" si="0"/>
        <v>-913.69202165538263</v>
      </c>
      <c r="F21">
        <f t="shared" si="1"/>
        <v>-641.24131944444434</v>
      </c>
      <c r="G21" s="1">
        <f t="shared" si="2"/>
        <v>272.45070221093829</v>
      </c>
      <c r="H21" s="1">
        <f t="shared" si="3"/>
        <v>-91.605902777777715</v>
      </c>
      <c r="J21">
        <v>14</v>
      </c>
      <c r="K21" s="1">
        <f t="shared" si="4"/>
        <v>-859.34753183782709</v>
      </c>
      <c r="L21">
        <f t="shared" si="5"/>
        <v>-576.66666666666663</v>
      </c>
      <c r="M21" s="1">
        <f t="shared" si="6"/>
        <v>282.68086517116046</v>
      </c>
      <c r="N21" s="1">
        <f t="shared" si="7"/>
        <v>-27.03125</v>
      </c>
      <c r="P21">
        <v>14</v>
      </c>
      <c r="Q21" s="1">
        <f t="shared" si="8"/>
        <v>-847.50153257699378</v>
      </c>
      <c r="R21">
        <f t="shared" si="9"/>
        <v>-549.63541666666663</v>
      </c>
      <c r="S21" s="1">
        <f t="shared" si="10"/>
        <v>297.86611591032715</v>
      </c>
    </row>
    <row r="22" spans="4:19" x14ac:dyDescent="0.45">
      <c r="D22">
        <v>15</v>
      </c>
      <c r="E22" s="1">
        <f t="shared" si="0"/>
        <v>-913.69202165538263</v>
      </c>
      <c r="F22">
        <f t="shared" si="1"/>
        <v>-639.38802083333326</v>
      </c>
      <c r="G22" s="1">
        <f t="shared" si="2"/>
        <v>274.30400082204937</v>
      </c>
      <c r="H22" s="1">
        <f t="shared" si="3"/>
        <v>-91.341145833333258</v>
      </c>
      <c r="J22">
        <v>15</v>
      </c>
      <c r="K22" s="1">
        <f t="shared" si="4"/>
        <v>-859.34753183782709</v>
      </c>
      <c r="L22">
        <f t="shared" si="5"/>
        <v>-575</v>
      </c>
      <c r="M22" s="1">
        <f t="shared" si="6"/>
        <v>284.34753183782709</v>
      </c>
      <c r="N22" s="1">
        <f t="shared" si="7"/>
        <v>-26.953125</v>
      </c>
      <c r="P22">
        <v>15</v>
      </c>
      <c r="Q22" s="1">
        <f t="shared" si="8"/>
        <v>-847.50153257699378</v>
      </c>
      <c r="R22">
        <f t="shared" si="9"/>
        <v>-548.046875</v>
      </c>
      <c r="S22" s="1">
        <f t="shared" si="10"/>
        <v>299.45465757699378</v>
      </c>
    </row>
    <row r="23" spans="4:19" x14ac:dyDescent="0.45">
      <c r="D23">
        <v>16</v>
      </c>
      <c r="E23" s="1">
        <f t="shared" si="0"/>
        <v>-913.69202165538263</v>
      </c>
      <c r="F23">
        <f t="shared" si="1"/>
        <v>-637.53472222222217</v>
      </c>
      <c r="G23" s="1">
        <f t="shared" si="2"/>
        <v>276.15729943316046</v>
      </c>
      <c r="H23" s="1">
        <f t="shared" si="3"/>
        <v>-91.0763888888888</v>
      </c>
      <c r="J23">
        <v>16</v>
      </c>
      <c r="K23" s="1">
        <f t="shared" si="4"/>
        <v>-859.34753183782709</v>
      </c>
      <c r="L23">
        <f t="shared" si="5"/>
        <v>-573.33333333333337</v>
      </c>
      <c r="M23" s="1">
        <f t="shared" si="6"/>
        <v>286.01419850449372</v>
      </c>
      <c r="N23" s="1">
        <f t="shared" si="7"/>
        <v>-26.875</v>
      </c>
      <c r="P23">
        <v>16</v>
      </c>
      <c r="Q23" s="1">
        <f t="shared" si="8"/>
        <v>-847.50153257699378</v>
      </c>
      <c r="R23">
        <f t="shared" si="9"/>
        <v>-546.45833333333337</v>
      </c>
      <c r="S23" s="1">
        <f t="shared" si="10"/>
        <v>301.04319924366041</v>
      </c>
    </row>
    <row r="24" spans="4:19" x14ac:dyDescent="0.45">
      <c r="D24">
        <v>17</v>
      </c>
      <c r="E24" s="1">
        <f t="shared" si="0"/>
        <v>-913.69202165538263</v>
      </c>
      <c r="F24">
        <f t="shared" si="1"/>
        <v>-635.68142361111109</v>
      </c>
      <c r="G24" s="1">
        <f t="shared" si="2"/>
        <v>278.01059804427155</v>
      </c>
      <c r="H24" s="1">
        <f t="shared" si="3"/>
        <v>-90.811631944444457</v>
      </c>
      <c r="J24">
        <v>17</v>
      </c>
      <c r="K24" s="1">
        <f t="shared" si="4"/>
        <v>-859.34753183782709</v>
      </c>
      <c r="L24">
        <f t="shared" si="5"/>
        <v>-571.66666666666663</v>
      </c>
      <c r="M24" s="1">
        <f t="shared" si="6"/>
        <v>287.68086517116046</v>
      </c>
      <c r="N24" s="1">
        <f t="shared" si="7"/>
        <v>-26.796875</v>
      </c>
      <c r="P24">
        <v>17</v>
      </c>
      <c r="Q24" s="1">
        <f t="shared" si="8"/>
        <v>-847.50153257699378</v>
      </c>
      <c r="R24">
        <f t="shared" si="9"/>
        <v>-544.86979166666663</v>
      </c>
      <c r="S24" s="1">
        <f t="shared" si="10"/>
        <v>302.63174091032715</v>
      </c>
    </row>
    <row r="25" spans="4:19" x14ac:dyDescent="0.45">
      <c r="D25">
        <v>18</v>
      </c>
      <c r="E25" s="1">
        <f t="shared" si="0"/>
        <v>-913.69202165538263</v>
      </c>
      <c r="F25">
        <f t="shared" si="1"/>
        <v>-633.82812499999989</v>
      </c>
      <c r="G25" s="1">
        <f t="shared" si="2"/>
        <v>279.86389665538275</v>
      </c>
      <c r="H25" s="1">
        <f t="shared" si="3"/>
        <v>-90.546874999999886</v>
      </c>
      <c r="J25">
        <v>18</v>
      </c>
      <c r="K25" s="1">
        <f t="shared" si="4"/>
        <v>-859.34753183782709</v>
      </c>
      <c r="L25">
        <f t="shared" si="5"/>
        <v>-570</v>
      </c>
      <c r="M25" s="1">
        <f t="shared" si="6"/>
        <v>289.34753183782709</v>
      </c>
      <c r="N25" s="1">
        <f t="shared" si="7"/>
        <v>-26.71875</v>
      </c>
      <c r="P25">
        <v>18</v>
      </c>
      <c r="Q25" s="1">
        <f t="shared" si="8"/>
        <v>-847.50153257699378</v>
      </c>
      <c r="R25">
        <f t="shared" si="9"/>
        <v>-543.28125</v>
      </c>
      <c r="S25" s="1">
        <f t="shared" si="10"/>
        <v>304.22028257699378</v>
      </c>
    </row>
    <row r="26" spans="4:19" x14ac:dyDescent="0.45">
      <c r="D26">
        <v>19</v>
      </c>
      <c r="E26" s="1">
        <f t="shared" si="0"/>
        <v>-913.69202165538263</v>
      </c>
      <c r="F26">
        <f t="shared" si="1"/>
        <v>-631.9748263888888</v>
      </c>
      <c r="G26" s="1">
        <f t="shared" si="2"/>
        <v>281.71719526649383</v>
      </c>
      <c r="H26" s="1">
        <f t="shared" si="3"/>
        <v>-90.282118055555429</v>
      </c>
      <c r="J26">
        <v>19</v>
      </c>
      <c r="K26" s="1">
        <f t="shared" si="4"/>
        <v>-859.34753183782709</v>
      </c>
      <c r="L26">
        <f t="shared" si="5"/>
        <v>-568.33333333333337</v>
      </c>
      <c r="M26" s="1">
        <f t="shared" si="6"/>
        <v>291.01419850449372</v>
      </c>
      <c r="N26" s="1">
        <f t="shared" si="7"/>
        <v>-26.640625</v>
      </c>
      <c r="P26">
        <v>19</v>
      </c>
      <c r="Q26" s="1">
        <f t="shared" si="8"/>
        <v>-847.50153257699378</v>
      </c>
      <c r="R26">
        <f t="shared" si="9"/>
        <v>-541.69270833333337</v>
      </c>
      <c r="S26" s="1">
        <f t="shared" si="10"/>
        <v>305.80882424366041</v>
      </c>
    </row>
    <row r="27" spans="4:19" x14ac:dyDescent="0.45">
      <c r="D27">
        <v>20</v>
      </c>
      <c r="E27" s="1">
        <f t="shared" si="0"/>
        <v>-913.69202165538263</v>
      </c>
      <c r="F27">
        <f t="shared" si="1"/>
        <v>-630.12152777777771</v>
      </c>
      <c r="G27" s="1">
        <f t="shared" si="2"/>
        <v>283.57049387760492</v>
      </c>
      <c r="H27" s="1">
        <f t="shared" si="3"/>
        <v>-90.017361111111086</v>
      </c>
      <c r="J27">
        <v>20</v>
      </c>
      <c r="K27" s="1">
        <f t="shared" si="4"/>
        <v>-859.34753183782709</v>
      </c>
      <c r="L27">
        <f t="shared" si="5"/>
        <v>-566.66666666666663</v>
      </c>
      <c r="M27" s="1">
        <f t="shared" si="6"/>
        <v>292.68086517116046</v>
      </c>
      <c r="N27" s="1">
        <f t="shared" si="7"/>
        <v>-26.5625</v>
      </c>
      <c r="P27">
        <v>20</v>
      </c>
      <c r="Q27" s="1">
        <f t="shared" si="8"/>
        <v>-847.50153257699378</v>
      </c>
      <c r="R27">
        <f t="shared" si="9"/>
        <v>-540.10416666666663</v>
      </c>
      <c r="S27" s="1">
        <f t="shared" si="10"/>
        <v>307.39736591032715</v>
      </c>
    </row>
    <row r="28" spans="4:19" x14ac:dyDescent="0.45">
      <c r="D28">
        <v>21</v>
      </c>
      <c r="E28" s="1">
        <f t="shared" si="0"/>
        <v>-913.69202165538263</v>
      </c>
      <c r="F28">
        <f t="shared" si="1"/>
        <v>-628.26822916666663</v>
      </c>
      <c r="G28" s="1">
        <f t="shared" si="2"/>
        <v>285.423792488716</v>
      </c>
      <c r="H28" s="1">
        <f t="shared" si="3"/>
        <v>-89.752604166666629</v>
      </c>
      <c r="J28">
        <v>21</v>
      </c>
      <c r="K28" s="1">
        <f t="shared" si="4"/>
        <v>-859.34753183782709</v>
      </c>
      <c r="L28">
        <f t="shared" si="5"/>
        <v>-565</v>
      </c>
      <c r="M28" s="1">
        <f t="shared" si="6"/>
        <v>294.34753183782709</v>
      </c>
      <c r="N28" s="1">
        <f t="shared" si="7"/>
        <v>-26.484375</v>
      </c>
      <c r="P28">
        <v>21</v>
      </c>
      <c r="Q28" s="1">
        <f t="shared" si="8"/>
        <v>-847.50153257699378</v>
      </c>
      <c r="R28">
        <f t="shared" si="9"/>
        <v>-538.515625</v>
      </c>
      <c r="S28" s="1">
        <f t="shared" si="10"/>
        <v>308.98590757699378</v>
      </c>
    </row>
    <row r="29" spans="4:19" x14ac:dyDescent="0.45">
      <c r="D29">
        <v>22</v>
      </c>
      <c r="E29" s="1">
        <f t="shared" si="0"/>
        <v>-913.69202165538263</v>
      </c>
      <c r="F29">
        <f t="shared" si="1"/>
        <v>-626.41493055555543</v>
      </c>
      <c r="G29" s="1">
        <f t="shared" si="2"/>
        <v>287.2770910998272</v>
      </c>
      <c r="H29" s="1">
        <f t="shared" si="3"/>
        <v>-89.487847222222058</v>
      </c>
      <c r="J29">
        <v>22</v>
      </c>
      <c r="K29" s="1">
        <f t="shared" si="4"/>
        <v>-859.34753183782709</v>
      </c>
      <c r="L29">
        <f t="shared" si="5"/>
        <v>-563.33333333333337</v>
      </c>
      <c r="M29" s="1">
        <f t="shared" si="6"/>
        <v>296.01419850449372</v>
      </c>
      <c r="N29" s="1">
        <f t="shared" si="7"/>
        <v>-26.40625</v>
      </c>
      <c r="P29">
        <v>22</v>
      </c>
      <c r="Q29" s="1">
        <f t="shared" si="8"/>
        <v>-847.50153257699378</v>
      </c>
      <c r="R29">
        <f t="shared" si="9"/>
        <v>-536.92708333333337</v>
      </c>
      <c r="S29" s="1">
        <f t="shared" si="10"/>
        <v>310.57444924366041</v>
      </c>
    </row>
    <row r="30" spans="4:19" x14ac:dyDescent="0.45">
      <c r="D30">
        <v>23</v>
      </c>
      <c r="E30" s="1">
        <f t="shared" si="0"/>
        <v>-913.69202165538263</v>
      </c>
      <c r="F30">
        <f t="shared" si="1"/>
        <v>-624.56163194444434</v>
      </c>
      <c r="G30" s="1">
        <f t="shared" si="2"/>
        <v>289.13038971093829</v>
      </c>
      <c r="H30" s="1">
        <f t="shared" si="3"/>
        <v>-89.223090277777715</v>
      </c>
      <c r="J30">
        <v>23</v>
      </c>
      <c r="K30" s="1">
        <f t="shared" si="4"/>
        <v>-859.34753183782709</v>
      </c>
      <c r="L30">
        <f t="shared" si="5"/>
        <v>-561.66666666666663</v>
      </c>
      <c r="M30" s="1">
        <f t="shared" si="6"/>
        <v>297.68086517116046</v>
      </c>
      <c r="N30" s="1">
        <f t="shared" si="7"/>
        <v>-26.328125</v>
      </c>
      <c r="P30">
        <v>23</v>
      </c>
      <c r="Q30" s="1">
        <f t="shared" si="8"/>
        <v>-847.50153257699378</v>
      </c>
      <c r="R30">
        <f t="shared" si="9"/>
        <v>-535.33854166666663</v>
      </c>
      <c r="S30" s="1">
        <f t="shared" si="10"/>
        <v>312.16299091032715</v>
      </c>
    </row>
    <row r="31" spans="4:19" x14ac:dyDescent="0.45">
      <c r="D31">
        <v>24</v>
      </c>
      <c r="E31" s="1">
        <f t="shared" si="0"/>
        <v>-913.69202165538263</v>
      </c>
      <c r="F31">
        <f t="shared" si="1"/>
        <v>-622.70833333333326</v>
      </c>
      <c r="G31" s="1">
        <f t="shared" si="2"/>
        <v>290.98368832204937</v>
      </c>
      <c r="H31" s="1">
        <f t="shared" si="3"/>
        <v>-88.958333333333258</v>
      </c>
      <c r="J31">
        <v>24</v>
      </c>
      <c r="K31" s="1">
        <f t="shared" si="4"/>
        <v>-859.34753183782709</v>
      </c>
      <c r="L31">
        <f t="shared" si="5"/>
        <v>-560</v>
      </c>
      <c r="M31" s="1">
        <f t="shared" si="6"/>
        <v>299.34753183782709</v>
      </c>
      <c r="N31" s="1">
        <f t="shared" si="7"/>
        <v>-26.25</v>
      </c>
      <c r="P31">
        <v>24</v>
      </c>
      <c r="Q31" s="1">
        <f t="shared" si="8"/>
        <v>-847.50153257699378</v>
      </c>
      <c r="R31">
        <f t="shared" si="9"/>
        <v>-533.75</v>
      </c>
      <c r="S31" s="1">
        <f t="shared" si="10"/>
        <v>313.75153257699378</v>
      </c>
    </row>
    <row r="32" spans="4:19" x14ac:dyDescent="0.45">
      <c r="D32">
        <v>25</v>
      </c>
      <c r="E32" s="1">
        <f t="shared" si="0"/>
        <v>-913.69202165538263</v>
      </c>
      <c r="F32">
        <f t="shared" si="1"/>
        <v>-620.85503472222217</v>
      </c>
      <c r="G32" s="1">
        <f t="shared" si="2"/>
        <v>292.83698693316046</v>
      </c>
      <c r="H32" s="1">
        <f t="shared" si="3"/>
        <v>-88.6935763888888</v>
      </c>
      <c r="J32">
        <v>25</v>
      </c>
      <c r="K32" s="1">
        <f t="shared" si="4"/>
        <v>-859.34753183782709</v>
      </c>
      <c r="L32">
        <f t="shared" si="5"/>
        <v>-558.33333333333337</v>
      </c>
      <c r="M32" s="1">
        <f t="shared" si="6"/>
        <v>301.01419850449372</v>
      </c>
      <c r="N32" s="1">
        <f t="shared" si="7"/>
        <v>-26.171875</v>
      </c>
      <c r="P32">
        <v>25</v>
      </c>
      <c r="Q32" s="1">
        <f t="shared" si="8"/>
        <v>-847.50153257699378</v>
      </c>
      <c r="R32">
        <f t="shared" si="9"/>
        <v>-532.16145833333337</v>
      </c>
      <c r="S32" s="1">
        <f t="shared" si="10"/>
        <v>315.34007424366041</v>
      </c>
    </row>
    <row r="33" spans="4:19" x14ac:dyDescent="0.45">
      <c r="D33">
        <v>26</v>
      </c>
      <c r="E33" s="1">
        <f t="shared" si="0"/>
        <v>-913.69202165538263</v>
      </c>
      <c r="F33">
        <f t="shared" si="1"/>
        <v>-619.00173611111109</v>
      </c>
      <c r="G33" s="1">
        <f t="shared" si="2"/>
        <v>294.69028554427155</v>
      </c>
      <c r="H33" s="1">
        <f t="shared" si="3"/>
        <v>-88.428819444444457</v>
      </c>
      <c r="J33">
        <v>26</v>
      </c>
      <c r="K33" s="1">
        <f t="shared" si="4"/>
        <v>-859.34753183782709</v>
      </c>
      <c r="L33">
        <f t="shared" si="5"/>
        <v>-556.66666666666663</v>
      </c>
      <c r="M33" s="1">
        <f t="shared" si="6"/>
        <v>302.68086517116046</v>
      </c>
      <c r="N33" s="1">
        <f t="shared" si="7"/>
        <v>-26.09375</v>
      </c>
      <c r="P33">
        <v>26</v>
      </c>
      <c r="Q33" s="1">
        <f t="shared" si="8"/>
        <v>-847.50153257699378</v>
      </c>
      <c r="R33">
        <f t="shared" si="9"/>
        <v>-530.57291666666663</v>
      </c>
      <c r="S33" s="1">
        <f t="shared" si="10"/>
        <v>316.92861591032715</v>
      </c>
    </row>
    <row r="34" spans="4:19" x14ac:dyDescent="0.45">
      <c r="D34">
        <v>27</v>
      </c>
      <c r="E34" s="1">
        <f t="shared" si="0"/>
        <v>-913.69202165538263</v>
      </c>
      <c r="F34">
        <f t="shared" si="1"/>
        <v>-617.14843749999989</v>
      </c>
      <c r="G34" s="1">
        <f t="shared" si="2"/>
        <v>296.54358415538275</v>
      </c>
      <c r="H34" s="1">
        <f t="shared" si="3"/>
        <v>-88.164062499999886</v>
      </c>
      <c r="J34">
        <v>27</v>
      </c>
      <c r="K34" s="1">
        <f t="shared" si="4"/>
        <v>-859.34753183782709</v>
      </c>
      <c r="L34">
        <f t="shared" si="5"/>
        <v>-555</v>
      </c>
      <c r="M34" s="1">
        <f t="shared" si="6"/>
        <v>304.34753183782709</v>
      </c>
      <c r="N34" s="1">
        <f t="shared" si="7"/>
        <v>-26.015625</v>
      </c>
      <c r="P34">
        <v>27</v>
      </c>
      <c r="Q34" s="1">
        <f t="shared" si="8"/>
        <v>-847.50153257699378</v>
      </c>
      <c r="R34">
        <f t="shared" si="9"/>
        <v>-528.984375</v>
      </c>
      <c r="S34" s="1">
        <f t="shared" si="10"/>
        <v>318.51715757699378</v>
      </c>
    </row>
    <row r="35" spans="4:19" x14ac:dyDescent="0.45">
      <c r="D35">
        <v>28</v>
      </c>
      <c r="E35" s="1">
        <f t="shared" si="0"/>
        <v>-913.69202165538263</v>
      </c>
      <c r="F35">
        <f t="shared" si="1"/>
        <v>-615.2951388888888</v>
      </c>
      <c r="G35" s="1">
        <f t="shared" si="2"/>
        <v>298.39688276649383</v>
      </c>
      <c r="H35" s="1">
        <f t="shared" si="3"/>
        <v>-87.899305555555429</v>
      </c>
      <c r="J35">
        <v>28</v>
      </c>
      <c r="K35" s="1">
        <f t="shared" si="4"/>
        <v>-859.34753183782709</v>
      </c>
      <c r="L35">
        <f t="shared" si="5"/>
        <v>-553.33333333333337</v>
      </c>
      <c r="M35" s="1">
        <f t="shared" si="6"/>
        <v>306.01419850449372</v>
      </c>
      <c r="N35" s="1">
        <f t="shared" si="7"/>
        <v>-25.9375</v>
      </c>
      <c r="P35">
        <v>28</v>
      </c>
      <c r="Q35" s="1">
        <f t="shared" si="8"/>
        <v>-847.50153257699378</v>
      </c>
      <c r="R35">
        <f t="shared" si="9"/>
        <v>-527.39583333333337</v>
      </c>
      <c r="S35" s="1">
        <f t="shared" si="10"/>
        <v>320.10569924366041</v>
      </c>
    </row>
    <row r="36" spans="4:19" x14ac:dyDescent="0.45">
      <c r="D36">
        <v>29</v>
      </c>
      <c r="E36" s="1">
        <f t="shared" si="0"/>
        <v>-913.69202165538263</v>
      </c>
      <c r="F36">
        <f t="shared" si="1"/>
        <v>-613.44184027777771</v>
      </c>
      <c r="G36" s="1">
        <f t="shared" si="2"/>
        <v>300.25018137760492</v>
      </c>
      <c r="H36" s="1">
        <f t="shared" si="3"/>
        <v>-87.634548611111086</v>
      </c>
      <c r="J36">
        <v>29</v>
      </c>
      <c r="K36" s="1">
        <f t="shared" si="4"/>
        <v>-859.34753183782709</v>
      </c>
      <c r="L36">
        <f t="shared" si="5"/>
        <v>-551.66666666666663</v>
      </c>
      <c r="M36" s="1">
        <f t="shared" si="6"/>
        <v>307.68086517116046</v>
      </c>
      <c r="N36" s="1">
        <f t="shared" si="7"/>
        <v>-25.859375</v>
      </c>
      <c r="P36">
        <v>29</v>
      </c>
      <c r="Q36" s="1">
        <f t="shared" si="8"/>
        <v>-847.50153257699378</v>
      </c>
      <c r="R36">
        <f t="shared" si="9"/>
        <v>-525.80729166666663</v>
      </c>
      <c r="S36" s="1">
        <f t="shared" si="10"/>
        <v>321.69424091032715</v>
      </c>
    </row>
    <row r="37" spans="4:19" x14ac:dyDescent="0.45">
      <c r="D37">
        <v>30</v>
      </c>
      <c r="E37" s="1">
        <f t="shared" si="0"/>
        <v>-913.69202165538263</v>
      </c>
      <c r="F37">
        <f t="shared" si="1"/>
        <v>-611.58854166666663</v>
      </c>
      <c r="G37" s="1">
        <f t="shared" si="2"/>
        <v>302.103479988716</v>
      </c>
      <c r="H37" s="1">
        <f t="shared" si="3"/>
        <v>-87.369791666666629</v>
      </c>
      <c r="J37">
        <v>30</v>
      </c>
      <c r="K37" s="1">
        <f t="shared" si="4"/>
        <v>-859.34753183782709</v>
      </c>
      <c r="L37">
        <f t="shared" si="5"/>
        <v>-550</v>
      </c>
      <c r="M37" s="1">
        <f t="shared" si="6"/>
        <v>309.34753183782709</v>
      </c>
      <c r="N37" s="1">
        <f t="shared" si="7"/>
        <v>-25.78125</v>
      </c>
      <c r="P37">
        <v>30</v>
      </c>
      <c r="Q37" s="1">
        <f t="shared" si="8"/>
        <v>-847.50153257699378</v>
      </c>
      <c r="R37">
        <f t="shared" si="9"/>
        <v>-524.21875</v>
      </c>
      <c r="S37" s="1">
        <f t="shared" si="10"/>
        <v>323.28278257699378</v>
      </c>
    </row>
    <row r="38" spans="4:19" x14ac:dyDescent="0.45">
      <c r="D38">
        <v>31</v>
      </c>
      <c r="E38" s="1">
        <f t="shared" si="0"/>
        <v>-913.69202165538263</v>
      </c>
      <c r="F38">
        <f t="shared" si="1"/>
        <v>-609.73524305555543</v>
      </c>
      <c r="G38" s="1">
        <f t="shared" si="2"/>
        <v>303.9567785998272</v>
      </c>
      <c r="H38" s="1">
        <f t="shared" si="3"/>
        <v>-87.105034722222058</v>
      </c>
      <c r="J38">
        <v>31</v>
      </c>
      <c r="K38" s="1">
        <f t="shared" si="4"/>
        <v>-859.34753183782709</v>
      </c>
      <c r="L38">
        <f t="shared" si="5"/>
        <v>-548.33333333333337</v>
      </c>
      <c r="M38" s="1">
        <f t="shared" si="6"/>
        <v>311.01419850449372</v>
      </c>
      <c r="N38" s="1">
        <f t="shared" si="7"/>
        <v>-25.703125</v>
      </c>
      <c r="P38">
        <v>31</v>
      </c>
      <c r="Q38" s="1">
        <f t="shared" si="8"/>
        <v>-847.50153257699378</v>
      </c>
      <c r="R38">
        <f t="shared" si="9"/>
        <v>-522.63020833333337</v>
      </c>
      <c r="S38" s="1">
        <f t="shared" si="10"/>
        <v>324.87132424366041</v>
      </c>
    </row>
    <row r="39" spans="4:19" x14ac:dyDescent="0.45">
      <c r="D39">
        <v>32</v>
      </c>
      <c r="E39" s="1">
        <f t="shared" si="0"/>
        <v>-913.69202165538263</v>
      </c>
      <c r="F39">
        <f t="shared" si="1"/>
        <v>-607.88194444444434</v>
      </c>
      <c r="G39" s="1">
        <f t="shared" si="2"/>
        <v>305.81007721093829</v>
      </c>
      <c r="H39" s="1">
        <f t="shared" si="3"/>
        <v>-86.840277777777715</v>
      </c>
      <c r="J39">
        <v>32</v>
      </c>
      <c r="K39" s="1">
        <f t="shared" si="4"/>
        <v>-859.34753183782709</v>
      </c>
      <c r="L39">
        <f t="shared" si="5"/>
        <v>-546.66666666666663</v>
      </c>
      <c r="M39" s="1">
        <f t="shared" si="6"/>
        <v>312.68086517116046</v>
      </c>
      <c r="N39" s="1">
        <f t="shared" si="7"/>
        <v>-25.625</v>
      </c>
      <c r="P39">
        <v>32</v>
      </c>
      <c r="Q39" s="1">
        <f t="shared" si="8"/>
        <v>-847.50153257699378</v>
      </c>
      <c r="R39">
        <f t="shared" si="9"/>
        <v>-521.04166666666663</v>
      </c>
      <c r="S39" s="1">
        <f t="shared" si="10"/>
        <v>326.45986591032715</v>
      </c>
    </row>
    <row r="40" spans="4:19" x14ac:dyDescent="0.45">
      <c r="D40">
        <v>33</v>
      </c>
      <c r="E40" s="1">
        <f t="shared" si="0"/>
        <v>-913.69202165538263</v>
      </c>
      <c r="F40">
        <f t="shared" si="1"/>
        <v>-606.02864583333326</v>
      </c>
      <c r="G40" s="1">
        <f t="shared" si="2"/>
        <v>307.66337582204937</v>
      </c>
      <c r="H40" s="1">
        <f t="shared" si="3"/>
        <v>-86.575520833333258</v>
      </c>
      <c r="J40">
        <v>33</v>
      </c>
      <c r="K40" s="1">
        <f t="shared" si="4"/>
        <v>-859.34753183782709</v>
      </c>
      <c r="L40">
        <f t="shared" si="5"/>
        <v>-545</v>
      </c>
      <c r="M40" s="1">
        <f t="shared" si="6"/>
        <v>314.34753183782709</v>
      </c>
      <c r="N40" s="1">
        <f t="shared" si="7"/>
        <v>-25.546875</v>
      </c>
      <c r="P40">
        <v>33</v>
      </c>
      <c r="Q40" s="1">
        <f t="shared" si="8"/>
        <v>-847.50153257699378</v>
      </c>
      <c r="R40">
        <f t="shared" si="9"/>
        <v>-519.453125</v>
      </c>
      <c r="S40" s="1">
        <f t="shared" si="10"/>
        <v>328.04840757699378</v>
      </c>
    </row>
    <row r="41" spans="4:19" x14ac:dyDescent="0.45">
      <c r="D41">
        <v>34</v>
      </c>
      <c r="E41" s="1">
        <f t="shared" si="0"/>
        <v>-913.69202165538263</v>
      </c>
      <c r="F41">
        <f t="shared" si="1"/>
        <v>-604.17534722222217</v>
      </c>
      <c r="G41" s="1">
        <f t="shared" si="2"/>
        <v>309.51667443316046</v>
      </c>
      <c r="H41" s="1">
        <f t="shared" si="3"/>
        <v>-86.3107638888888</v>
      </c>
      <c r="J41">
        <v>34</v>
      </c>
      <c r="K41" s="1">
        <f t="shared" si="4"/>
        <v>-859.34753183782709</v>
      </c>
      <c r="L41">
        <f t="shared" si="5"/>
        <v>-543.33333333333337</v>
      </c>
      <c r="M41" s="1">
        <f t="shared" si="6"/>
        <v>316.01419850449372</v>
      </c>
      <c r="N41" s="1">
        <f t="shared" si="7"/>
        <v>-25.46875</v>
      </c>
      <c r="P41">
        <v>34</v>
      </c>
      <c r="Q41" s="1">
        <f t="shared" si="8"/>
        <v>-847.50153257699378</v>
      </c>
      <c r="R41">
        <f t="shared" si="9"/>
        <v>-517.86458333333337</v>
      </c>
      <c r="S41" s="1">
        <f t="shared" si="10"/>
        <v>329.63694924366041</v>
      </c>
    </row>
    <row r="42" spans="4:19" x14ac:dyDescent="0.45">
      <c r="D42">
        <v>35</v>
      </c>
      <c r="E42" s="1">
        <f t="shared" si="0"/>
        <v>-913.69202165538263</v>
      </c>
      <c r="F42">
        <f t="shared" si="1"/>
        <v>-602.32204861111109</v>
      </c>
      <c r="G42" s="1">
        <f t="shared" si="2"/>
        <v>311.36997304427155</v>
      </c>
      <c r="H42" s="1">
        <f t="shared" si="3"/>
        <v>-86.046006944444457</v>
      </c>
      <c r="J42">
        <v>35</v>
      </c>
      <c r="K42" s="1">
        <f t="shared" si="4"/>
        <v>-859.34753183782709</v>
      </c>
      <c r="L42">
        <f t="shared" si="5"/>
        <v>-541.66666666666663</v>
      </c>
      <c r="M42" s="1">
        <f t="shared" si="6"/>
        <v>317.68086517116046</v>
      </c>
      <c r="N42" s="1">
        <f t="shared" si="7"/>
        <v>-25.390625</v>
      </c>
      <c r="P42">
        <v>35</v>
      </c>
      <c r="Q42" s="1">
        <f t="shared" si="8"/>
        <v>-847.50153257699378</v>
      </c>
      <c r="R42">
        <f t="shared" si="9"/>
        <v>-516.27604166666663</v>
      </c>
      <c r="S42" s="1">
        <f t="shared" si="10"/>
        <v>331.22549091032715</v>
      </c>
    </row>
    <row r="43" spans="4:19" x14ac:dyDescent="0.45">
      <c r="D43">
        <v>36</v>
      </c>
      <c r="E43" s="1">
        <f t="shared" si="0"/>
        <v>-913.69202165538263</v>
      </c>
      <c r="F43">
        <f t="shared" si="1"/>
        <v>-600.46874999999989</v>
      </c>
      <c r="G43" s="1">
        <f t="shared" si="2"/>
        <v>313.22327165538275</v>
      </c>
      <c r="H43" s="1">
        <f t="shared" si="3"/>
        <v>-85.781249999999886</v>
      </c>
      <c r="J43">
        <v>36</v>
      </c>
      <c r="K43" s="1">
        <f t="shared" si="4"/>
        <v>-859.34753183782709</v>
      </c>
      <c r="L43">
        <f t="shared" si="5"/>
        <v>-540</v>
      </c>
      <c r="M43" s="1">
        <f t="shared" si="6"/>
        <v>319.34753183782709</v>
      </c>
      <c r="N43" s="1">
        <f t="shared" si="7"/>
        <v>-25.3125</v>
      </c>
      <c r="P43">
        <v>36</v>
      </c>
      <c r="Q43" s="1">
        <f t="shared" si="8"/>
        <v>-847.50153257699378</v>
      </c>
      <c r="R43">
        <f t="shared" si="9"/>
        <v>-514.6875</v>
      </c>
      <c r="S43" s="1">
        <f t="shared" si="10"/>
        <v>332.81403257699378</v>
      </c>
    </row>
    <row r="44" spans="4:19" x14ac:dyDescent="0.45">
      <c r="D44">
        <v>37</v>
      </c>
      <c r="E44" s="1">
        <f t="shared" si="0"/>
        <v>-913.69202165538263</v>
      </c>
      <c r="F44">
        <f t="shared" ref="F44:F101" si="11">ISPMT($E$4/12/100,D44,12*30,$E$5)</f>
        <v>-598.6154513888888</v>
      </c>
      <c r="G44" s="1">
        <f t="shared" ref="G44:G101" si="12">F44-E44</f>
        <v>315.07657026649383</v>
      </c>
      <c r="H44" s="1">
        <f t="shared" si="3"/>
        <v>-85.516493055555429</v>
      </c>
      <c r="J44">
        <v>37</v>
      </c>
      <c r="K44" s="1">
        <f t="shared" si="4"/>
        <v>-859.34753183782709</v>
      </c>
      <c r="L44">
        <f t="shared" ref="L44:L101" si="13">ISPMT($K$4/12/100,J44,12*30,$K$5)</f>
        <v>-538.33333333333337</v>
      </c>
      <c r="M44" s="1">
        <f t="shared" ref="M44:M101" si="14">L44-K44</f>
        <v>321.01419850449372</v>
      </c>
      <c r="N44" s="1">
        <f t="shared" si="7"/>
        <v>-25.234375</v>
      </c>
      <c r="P44">
        <v>37</v>
      </c>
      <c r="Q44" s="1">
        <f t="shared" si="8"/>
        <v>-847.50153257699378</v>
      </c>
      <c r="R44">
        <f t="shared" ref="R44:R101" si="15">ISPMT($Q$4/12/100,P44,12*30,$Q$5)</f>
        <v>-513.09895833333337</v>
      </c>
      <c r="S44" s="1">
        <f t="shared" ref="S44:S101" si="16">R44-Q44</f>
        <v>334.40257424366041</v>
      </c>
    </row>
    <row r="45" spans="4:19" x14ac:dyDescent="0.45">
      <c r="D45">
        <v>38</v>
      </c>
      <c r="E45" s="1">
        <f t="shared" si="0"/>
        <v>-913.69202165538263</v>
      </c>
      <c r="F45">
        <f t="shared" si="11"/>
        <v>-596.76215277777771</v>
      </c>
      <c r="G45" s="1">
        <f t="shared" si="12"/>
        <v>316.92986887760492</v>
      </c>
      <c r="H45" s="1">
        <f t="shared" si="3"/>
        <v>-85.251736111111029</v>
      </c>
      <c r="J45">
        <v>38</v>
      </c>
      <c r="K45" s="1">
        <f t="shared" si="4"/>
        <v>-859.34753183782709</v>
      </c>
      <c r="L45">
        <f t="shared" si="13"/>
        <v>-536.66666666666663</v>
      </c>
      <c r="M45" s="1">
        <f t="shared" si="14"/>
        <v>322.68086517116046</v>
      </c>
      <c r="N45" s="1">
        <f t="shared" si="7"/>
        <v>-25.156249999999943</v>
      </c>
      <c r="P45">
        <v>38</v>
      </c>
      <c r="Q45" s="1">
        <f t="shared" si="8"/>
        <v>-847.50153257699378</v>
      </c>
      <c r="R45">
        <f t="shared" si="15"/>
        <v>-511.51041666666669</v>
      </c>
      <c r="S45" s="1">
        <f t="shared" si="16"/>
        <v>335.9911159103271</v>
      </c>
    </row>
    <row r="46" spans="4:19" x14ac:dyDescent="0.45">
      <c r="D46">
        <v>39</v>
      </c>
      <c r="E46" s="1">
        <f t="shared" si="0"/>
        <v>-913.69202165538263</v>
      </c>
      <c r="F46">
        <f t="shared" si="11"/>
        <v>-594.90885416666663</v>
      </c>
      <c r="G46" s="1">
        <f t="shared" si="12"/>
        <v>318.783167488716</v>
      </c>
      <c r="H46" s="1">
        <f t="shared" si="3"/>
        <v>-84.986979166666629</v>
      </c>
      <c r="J46">
        <v>39</v>
      </c>
      <c r="K46" s="1">
        <f t="shared" si="4"/>
        <v>-859.34753183782709</v>
      </c>
      <c r="L46">
        <f t="shared" si="13"/>
        <v>-535</v>
      </c>
      <c r="M46" s="1">
        <f t="shared" si="14"/>
        <v>324.34753183782709</v>
      </c>
      <c r="N46" s="1">
        <f t="shared" si="7"/>
        <v>-25.078125</v>
      </c>
      <c r="P46">
        <v>39</v>
      </c>
      <c r="Q46" s="1">
        <f t="shared" si="8"/>
        <v>-847.50153257699378</v>
      </c>
      <c r="R46">
        <f t="shared" si="15"/>
        <v>-509.921875</v>
      </c>
      <c r="S46" s="1">
        <f t="shared" si="16"/>
        <v>337.57965757699378</v>
      </c>
    </row>
    <row r="47" spans="4:19" x14ac:dyDescent="0.45">
      <c r="D47">
        <v>40</v>
      </c>
      <c r="E47" s="1">
        <f t="shared" si="0"/>
        <v>-913.69202165538263</v>
      </c>
      <c r="F47">
        <f t="shared" si="11"/>
        <v>-593.05555555555543</v>
      </c>
      <c r="G47" s="1">
        <f t="shared" si="12"/>
        <v>320.6364660998272</v>
      </c>
      <c r="H47" s="1">
        <f t="shared" si="3"/>
        <v>-84.722222222222115</v>
      </c>
      <c r="J47">
        <v>40</v>
      </c>
      <c r="K47" s="1">
        <f t="shared" si="4"/>
        <v>-859.34753183782709</v>
      </c>
      <c r="L47">
        <f t="shared" si="13"/>
        <v>-533.33333333333337</v>
      </c>
      <c r="M47" s="1">
        <f t="shared" si="14"/>
        <v>326.01419850449372</v>
      </c>
      <c r="N47" s="1">
        <f t="shared" si="7"/>
        <v>-25.000000000000057</v>
      </c>
      <c r="P47">
        <v>40</v>
      </c>
      <c r="Q47" s="1">
        <f t="shared" si="8"/>
        <v>-847.50153257699378</v>
      </c>
      <c r="R47">
        <f t="shared" si="15"/>
        <v>-508.33333333333331</v>
      </c>
      <c r="S47" s="1">
        <f t="shared" si="16"/>
        <v>339.16819924366047</v>
      </c>
    </row>
    <row r="48" spans="4:19" x14ac:dyDescent="0.45">
      <c r="D48">
        <v>41</v>
      </c>
      <c r="E48" s="1">
        <f t="shared" si="0"/>
        <v>-913.69202165538263</v>
      </c>
      <c r="F48">
        <f t="shared" si="11"/>
        <v>-591.20225694444434</v>
      </c>
      <c r="G48" s="1">
        <f t="shared" si="12"/>
        <v>322.48976471093829</v>
      </c>
      <c r="H48" s="1">
        <f t="shared" si="3"/>
        <v>-84.457465277777658</v>
      </c>
      <c r="J48">
        <v>41</v>
      </c>
      <c r="K48" s="1">
        <f t="shared" si="4"/>
        <v>-859.34753183782709</v>
      </c>
      <c r="L48">
        <f t="shared" si="13"/>
        <v>-531.66666666666663</v>
      </c>
      <c r="M48" s="1">
        <f t="shared" si="14"/>
        <v>327.68086517116046</v>
      </c>
      <c r="N48" s="1">
        <f t="shared" si="7"/>
        <v>-24.921874999999943</v>
      </c>
      <c r="P48">
        <v>41</v>
      </c>
      <c r="Q48" s="1">
        <f t="shared" si="8"/>
        <v>-847.50153257699378</v>
      </c>
      <c r="R48">
        <f t="shared" si="15"/>
        <v>-506.74479166666669</v>
      </c>
      <c r="S48" s="1">
        <f t="shared" si="16"/>
        <v>340.7567409103271</v>
      </c>
    </row>
    <row r="49" spans="4:19" x14ac:dyDescent="0.45">
      <c r="D49">
        <v>42</v>
      </c>
      <c r="E49" s="1">
        <f t="shared" si="0"/>
        <v>-913.69202165538263</v>
      </c>
      <c r="F49">
        <f t="shared" si="11"/>
        <v>-589.34895833333326</v>
      </c>
      <c r="G49" s="1">
        <f t="shared" si="12"/>
        <v>324.34306332204937</v>
      </c>
      <c r="H49" s="1">
        <f t="shared" si="3"/>
        <v>-84.192708333333258</v>
      </c>
      <c r="J49">
        <v>42</v>
      </c>
      <c r="K49" s="1">
        <f t="shared" si="4"/>
        <v>-859.34753183782709</v>
      </c>
      <c r="L49">
        <f t="shared" si="13"/>
        <v>-530</v>
      </c>
      <c r="M49" s="1">
        <f t="shared" si="14"/>
        <v>329.34753183782709</v>
      </c>
      <c r="N49" s="1">
        <f t="shared" si="7"/>
        <v>-24.84375</v>
      </c>
      <c r="P49">
        <v>42</v>
      </c>
      <c r="Q49" s="1">
        <f t="shared" si="8"/>
        <v>-847.50153257699378</v>
      </c>
      <c r="R49">
        <f t="shared" si="15"/>
        <v>-505.15625</v>
      </c>
      <c r="S49" s="1">
        <f t="shared" si="16"/>
        <v>342.34528257699378</v>
      </c>
    </row>
    <row r="50" spans="4:19" x14ac:dyDescent="0.45">
      <c r="D50">
        <v>43</v>
      </c>
      <c r="E50" s="1">
        <f t="shared" si="0"/>
        <v>-913.69202165538263</v>
      </c>
      <c r="F50">
        <f t="shared" si="11"/>
        <v>-587.49565972222217</v>
      </c>
      <c r="G50" s="1">
        <f t="shared" si="12"/>
        <v>326.19636193316046</v>
      </c>
      <c r="H50" s="1">
        <f t="shared" si="3"/>
        <v>-83.927951388888857</v>
      </c>
      <c r="J50">
        <v>43</v>
      </c>
      <c r="K50" s="1">
        <f t="shared" si="4"/>
        <v>-859.34753183782709</v>
      </c>
      <c r="L50">
        <f t="shared" si="13"/>
        <v>-528.33333333333337</v>
      </c>
      <c r="M50" s="1">
        <f t="shared" si="14"/>
        <v>331.01419850449372</v>
      </c>
      <c r="N50" s="1">
        <f t="shared" si="7"/>
        <v>-24.765625000000057</v>
      </c>
      <c r="P50">
        <v>43</v>
      </c>
      <c r="Q50" s="1">
        <f t="shared" si="8"/>
        <v>-847.50153257699378</v>
      </c>
      <c r="R50">
        <f t="shared" si="15"/>
        <v>-503.56770833333331</v>
      </c>
      <c r="S50" s="1">
        <f t="shared" si="16"/>
        <v>343.93382424366047</v>
      </c>
    </row>
    <row r="51" spans="4:19" x14ac:dyDescent="0.45">
      <c r="D51">
        <v>44</v>
      </c>
      <c r="E51" s="1">
        <f t="shared" si="0"/>
        <v>-913.69202165538263</v>
      </c>
      <c r="F51">
        <f t="shared" si="11"/>
        <v>-585.64236111111109</v>
      </c>
      <c r="G51" s="1">
        <f t="shared" si="12"/>
        <v>328.04966054427155</v>
      </c>
      <c r="H51" s="1">
        <f t="shared" si="3"/>
        <v>-83.6631944444444</v>
      </c>
      <c r="J51">
        <v>44</v>
      </c>
      <c r="K51" s="1">
        <f t="shared" si="4"/>
        <v>-859.34753183782709</v>
      </c>
      <c r="L51">
        <f t="shared" si="13"/>
        <v>-526.66666666666663</v>
      </c>
      <c r="M51" s="1">
        <f t="shared" si="14"/>
        <v>332.68086517116046</v>
      </c>
      <c r="N51" s="1">
        <f t="shared" si="7"/>
        <v>-24.687499999999943</v>
      </c>
      <c r="P51">
        <v>44</v>
      </c>
      <c r="Q51" s="1">
        <f t="shared" si="8"/>
        <v>-847.50153257699378</v>
      </c>
      <c r="R51">
        <f t="shared" si="15"/>
        <v>-501.97916666666669</v>
      </c>
      <c r="S51" s="1">
        <f t="shared" si="16"/>
        <v>345.5223659103271</v>
      </c>
    </row>
    <row r="52" spans="4:19" x14ac:dyDescent="0.45">
      <c r="D52">
        <v>45</v>
      </c>
      <c r="E52" s="1">
        <f t="shared" si="0"/>
        <v>-913.69202165538263</v>
      </c>
      <c r="F52">
        <f t="shared" si="11"/>
        <v>-583.78906249999989</v>
      </c>
      <c r="G52" s="1">
        <f t="shared" si="12"/>
        <v>329.90295915538275</v>
      </c>
      <c r="H52" s="1">
        <f t="shared" si="3"/>
        <v>-83.398437499999886</v>
      </c>
      <c r="J52">
        <v>45</v>
      </c>
      <c r="K52" s="1">
        <f t="shared" si="4"/>
        <v>-859.34753183782709</v>
      </c>
      <c r="L52">
        <f t="shared" si="13"/>
        <v>-525</v>
      </c>
      <c r="M52" s="1">
        <f t="shared" si="14"/>
        <v>334.34753183782709</v>
      </c>
      <c r="N52" s="1">
        <f t="shared" si="7"/>
        <v>-24.609375</v>
      </c>
      <c r="P52">
        <v>45</v>
      </c>
      <c r="Q52" s="1">
        <f t="shared" si="8"/>
        <v>-847.50153257699378</v>
      </c>
      <c r="R52">
        <f t="shared" si="15"/>
        <v>-500.390625</v>
      </c>
      <c r="S52" s="1">
        <f t="shared" si="16"/>
        <v>347.11090757699378</v>
      </c>
    </row>
    <row r="53" spans="4:19" x14ac:dyDescent="0.45">
      <c r="D53">
        <v>46</v>
      </c>
      <c r="E53" s="1">
        <f t="shared" si="0"/>
        <v>-913.69202165538263</v>
      </c>
      <c r="F53">
        <f t="shared" si="11"/>
        <v>-581.9357638888888</v>
      </c>
      <c r="G53" s="1">
        <f t="shared" si="12"/>
        <v>331.75625776649383</v>
      </c>
      <c r="H53" s="1">
        <f t="shared" si="3"/>
        <v>-83.133680555555486</v>
      </c>
      <c r="J53">
        <v>46</v>
      </c>
      <c r="K53" s="1">
        <f t="shared" si="4"/>
        <v>-859.34753183782709</v>
      </c>
      <c r="L53">
        <f t="shared" si="13"/>
        <v>-523.33333333333337</v>
      </c>
      <c r="M53" s="1">
        <f t="shared" si="14"/>
        <v>336.01419850449372</v>
      </c>
      <c r="N53" s="1">
        <f t="shared" si="7"/>
        <v>-24.531250000000057</v>
      </c>
      <c r="P53">
        <v>46</v>
      </c>
      <c r="Q53" s="1">
        <f t="shared" si="8"/>
        <v>-847.50153257699378</v>
      </c>
      <c r="R53">
        <f t="shared" si="15"/>
        <v>-498.80208333333331</v>
      </c>
      <c r="S53" s="1">
        <f t="shared" si="16"/>
        <v>348.69944924366047</v>
      </c>
    </row>
    <row r="54" spans="4:19" x14ac:dyDescent="0.45">
      <c r="D54">
        <v>47</v>
      </c>
      <c r="E54" s="1">
        <f t="shared" si="0"/>
        <v>-913.69202165538263</v>
      </c>
      <c r="F54">
        <f t="shared" si="11"/>
        <v>-580.08246527777771</v>
      </c>
      <c r="G54" s="1">
        <f t="shared" si="12"/>
        <v>333.60955637760492</v>
      </c>
      <c r="H54" s="1">
        <f t="shared" si="3"/>
        <v>-82.868923611111029</v>
      </c>
      <c r="J54">
        <v>47</v>
      </c>
      <c r="K54" s="1">
        <f t="shared" si="4"/>
        <v>-859.34753183782709</v>
      </c>
      <c r="L54">
        <f t="shared" si="13"/>
        <v>-521.66666666666663</v>
      </c>
      <c r="M54" s="1">
        <f t="shared" si="14"/>
        <v>337.68086517116046</v>
      </c>
      <c r="N54" s="1">
        <f t="shared" si="7"/>
        <v>-24.453124999999943</v>
      </c>
      <c r="P54">
        <v>47</v>
      </c>
      <c r="Q54" s="1">
        <f t="shared" si="8"/>
        <v>-847.50153257699378</v>
      </c>
      <c r="R54">
        <f t="shared" si="15"/>
        <v>-497.21354166666669</v>
      </c>
      <c r="S54" s="1">
        <f t="shared" si="16"/>
        <v>350.2879909103271</v>
      </c>
    </row>
    <row r="55" spans="4:19" x14ac:dyDescent="0.45">
      <c r="D55">
        <v>48</v>
      </c>
      <c r="E55" s="1">
        <f t="shared" si="0"/>
        <v>-913.69202165538263</v>
      </c>
      <c r="F55">
        <f t="shared" si="11"/>
        <v>-578.22916666666663</v>
      </c>
      <c r="G55" s="1">
        <f t="shared" si="12"/>
        <v>335.462854988716</v>
      </c>
      <c r="H55" s="1">
        <f t="shared" si="3"/>
        <v>-82.604166666666629</v>
      </c>
      <c r="J55">
        <v>48</v>
      </c>
      <c r="K55" s="1">
        <f t="shared" si="4"/>
        <v>-859.34753183782709</v>
      </c>
      <c r="L55">
        <f t="shared" si="13"/>
        <v>-520</v>
      </c>
      <c r="M55" s="1">
        <f t="shared" si="14"/>
        <v>339.34753183782709</v>
      </c>
      <c r="N55" s="1">
        <f t="shared" si="7"/>
        <v>-24.375</v>
      </c>
      <c r="P55">
        <v>48</v>
      </c>
      <c r="Q55" s="1">
        <f t="shared" si="8"/>
        <v>-847.50153257699378</v>
      </c>
      <c r="R55">
        <f t="shared" si="15"/>
        <v>-495.625</v>
      </c>
      <c r="S55" s="1">
        <f t="shared" si="16"/>
        <v>351.87653257699378</v>
      </c>
    </row>
    <row r="56" spans="4:19" x14ac:dyDescent="0.45">
      <c r="D56">
        <v>49</v>
      </c>
      <c r="E56" s="1">
        <f t="shared" si="0"/>
        <v>-913.69202165538263</v>
      </c>
      <c r="F56">
        <f t="shared" si="11"/>
        <v>-576.37586805555543</v>
      </c>
      <c r="G56" s="1">
        <f t="shared" si="12"/>
        <v>337.3161535998272</v>
      </c>
      <c r="H56" s="1">
        <f t="shared" si="3"/>
        <v>-82.339409722222115</v>
      </c>
      <c r="J56">
        <v>49</v>
      </c>
      <c r="K56" s="1">
        <f t="shared" si="4"/>
        <v>-859.34753183782709</v>
      </c>
      <c r="L56">
        <f t="shared" si="13"/>
        <v>-518.33333333333337</v>
      </c>
      <c r="M56" s="1">
        <f t="shared" si="14"/>
        <v>341.01419850449372</v>
      </c>
      <c r="N56" s="1">
        <f t="shared" si="7"/>
        <v>-24.296875000000057</v>
      </c>
      <c r="P56">
        <v>49</v>
      </c>
      <c r="Q56" s="1">
        <f t="shared" si="8"/>
        <v>-847.50153257699378</v>
      </c>
      <c r="R56">
        <f t="shared" si="15"/>
        <v>-494.03645833333331</v>
      </c>
      <c r="S56" s="1">
        <f t="shared" si="16"/>
        <v>353.46507424366047</v>
      </c>
    </row>
    <row r="57" spans="4:19" x14ac:dyDescent="0.45">
      <c r="D57">
        <v>50</v>
      </c>
      <c r="E57" s="1">
        <f t="shared" si="0"/>
        <v>-913.69202165538263</v>
      </c>
      <c r="F57">
        <f t="shared" si="11"/>
        <v>-574.52256944444434</v>
      </c>
      <c r="G57" s="1">
        <f t="shared" si="12"/>
        <v>339.16945221093829</v>
      </c>
      <c r="H57" s="1">
        <f t="shared" si="3"/>
        <v>-82.074652777777658</v>
      </c>
      <c r="J57">
        <v>50</v>
      </c>
      <c r="K57" s="1">
        <f t="shared" si="4"/>
        <v>-859.34753183782709</v>
      </c>
      <c r="L57">
        <f t="shared" si="13"/>
        <v>-516.66666666666663</v>
      </c>
      <c r="M57" s="1">
        <f t="shared" si="14"/>
        <v>342.68086517116046</v>
      </c>
      <c r="N57" s="1">
        <f t="shared" si="7"/>
        <v>-24.218749999999943</v>
      </c>
      <c r="P57">
        <v>50</v>
      </c>
      <c r="Q57" s="1">
        <f t="shared" si="8"/>
        <v>-847.50153257699378</v>
      </c>
      <c r="R57">
        <f t="shared" si="15"/>
        <v>-492.44791666666669</v>
      </c>
      <c r="S57" s="1">
        <f t="shared" si="16"/>
        <v>355.0536159103271</v>
      </c>
    </row>
    <row r="58" spans="4:19" x14ac:dyDescent="0.45">
      <c r="D58">
        <v>51</v>
      </c>
      <c r="E58" s="1">
        <f t="shared" si="0"/>
        <v>-913.69202165538263</v>
      </c>
      <c r="F58">
        <f t="shared" si="11"/>
        <v>-572.66927083333326</v>
      </c>
      <c r="G58" s="1">
        <f t="shared" si="12"/>
        <v>341.02275082204937</v>
      </c>
      <c r="H58" s="1">
        <f t="shared" si="3"/>
        <v>-81.809895833333258</v>
      </c>
      <c r="J58">
        <v>51</v>
      </c>
      <c r="K58" s="1">
        <f t="shared" si="4"/>
        <v>-859.34753183782709</v>
      </c>
      <c r="L58">
        <f t="shared" si="13"/>
        <v>-515</v>
      </c>
      <c r="M58" s="1">
        <f t="shared" si="14"/>
        <v>344.34753183782709</v>
      </c>
      <c r="N58" s="1">
        <f t="shared" si="7"/>
        <v>-24.140625</v>
      </c>
      <c r="P58">
        <v>51</v>
      </c>
      <c r="Q58" s="1">
        <f t="shared" si="8"/>
        <v>-847.50153257699378</v>
      </c>
      <c r="R58">
        <f t="shared" si="15"/>
        <v>-490.859375</v>
      </c>
      <c r="S58" s="1">
        <f t="shared" si="16"/>
        <v>356.64215757699378</v>
      </c>
    </row>
    <row r="59" spans="4:19" x14ac:dyDescent="0.45">
      <c r="D59">
        <v>52</v>
      </c>
      <c r="E59" s="1">
        <f t="shared" si="0"/>
        <v>-913.69202165538263</v>
      </c>
      <c r="F59">
        <f t="shared" si="11"/>
        <v>-570.81597222222217</v>
      </c>
      <c r="G59" s="1">
        <f t="shared" si="12"/>
        <v>342.87604943316046</v>
      </c>
      <c r="H59" s="1">
        <f t="shared" si="3"/>
        <v>-81.545138888888857</v>
      </c>
      <c r="J59">
        <v>52</v>
      </c>
      <c r="K59" s="1">
        <f t="shared" si="4"/>
        <v>-859.34753183782709</v>
      </c>
      <c r="L59">
        <f t="shared" si="13"/>
        <v>-513.33333333333337</v>
      </c>
      <c r="M59" s="1">
        <f t="shared" si="14"/>
        <v>346.01419850449372</v>
      </c>
      <c r="N59" s="1">
        <f t="shared" si="7"/>
        <v>-24.062500000000057</v>
      </c>
      <c r="P59">
        <v>52</v>
      </c>
      <c r="Q59" s="1">
        <f t="shared" si="8"/>
        <v>-847.50153257699378</v>
      </c>
      <c r="R59">
        <f t="shared" si="15"/>
        <v>-489.27083333333331</v>
      </c>
      <c r="S59" s="1">
        <f t="shared" si="16"/>
        <v>358.23069924366047</v>
      </c>
    </row>
    <row r="60" spans="4:19" x14ac:dyDescent="0.45">
      <c r="D60">
        <v>53</v>
      </c>
      <c r="E60" s="1">
        <f t="shared" si="0"/>
        <v>-913.69202165538263</v>
      </c>
      <c r="F60">
        <f t="shared" si="11"/>
        <v>-568.96267361111109</v>
      </c>
      <c r="G60" s="1">
        <f t="shared" si="12"/>
        <v>344.72934804427155</v>
      </c>
      <c r="H60" s="1">
        <f t="shared" si="3"/>
        <v>-81.2803819444444</v>
      </c>
      <c r="J60">
        <v>53</v>
      </c>
      <c r="K60" s="1">
        <f t="shared" si="4"/>
        <v>-859.34753183782709</v>
      </c>
      <c r="L60">
        <f t="shared" si="13"/>
        <v>-511.66666666666669</v>
      </c>
      <c r="M60" s="1">
        <f t="shared" si="14"/>
        <v>347.68086517116041</v>
      </c>
      <c r="N60" s="1">
        <f t="shared" si="7"/>
        <v>-23.984375</v>
      </c>
      <c r="P60">
        <v>53</v>
      </c>
      <c r="Q60" s="1">
        <f t="shared" si="8"/>
        <v>-847.50153257699378</v>
      </c>
      <c r="R60">
        <f t="shared" si="15"/>
        <v>-487.68229166666669</v>
      </c>
      <c r="S60" s="1">
        <f t="shared" si="16"/>
        <v>359.8192409103271</v>
      </c>
    </row>
    <row r="61" spans="4:19" x14ac:dyDescent="0.45">
      <c r="D61">
        <v>54</v>
      </c>
      <c r="E61" s="1">
        <f t="shared" si="0"/>
        <v>-913.69202165538263</v>
      </c>
      <c r="F61">
        <f t="shared" si="11"/>
        <v>-567.10937499999989</v>
      </c>
      <c r="G61" s="1">
        <f t="shared" si="12"/>
        <v>346.58264665538275</v>
      </c>
      <c r="H61" s="1">
        <f t="shared" si="3"/>
        <v>-81.015624999999886</v>
      </c>
      <c r="J61">
        <v>54</v>
      </c>
      <c r="K61" s="1">
        <f t="shared" si="4"/>
        <v>-859.34753183782709</v>
      </c>
      <c r="L61">
        <f t="shared" si="13"/>
        <v>-510</v>
      </c>
      <c r="M61" s="1">
        <f t="shared" si="14"/>
        <v>349.34753183782709</v>
      </c>
      <c r="N61" s="1">
        <f t="shared" si="7"/>
        <v>-23.90625</v>
      </c>
      <c r="P61">
        <v>54</v>
      </c>
      <c r="Q61" s="1">
        <f t="shared" si="8"/>
        <v>-847.50153257699378</v>
      </c>
      <c r="R61">
        <f t="shared" si="15"/>
        <v>-486.09375</v>
      </c>
      <c r="S61" s="1">
        <f t="shared" si="16"/>
        <v>361.40778257699378</v>
      </c>
    </row>
    <row r="62" spans="4:19" x14ac:dyDescent="0.45">
      <c r="D62">
        <v>55</v>
      </c>
      <c r="E62" s="1">
        <f t="shared" si="0"/>
        <v>-913.69202165538263</v>
      </c>
      <c r="F62">
        <f t="shared" si="11"/>
        <v>-565.2560763888888</v>
      </c>
      <c r="G62" s="1">
        <f t="shared" si="12"/>
        <v>348.43594526649383</v>
      </c>
      <c r="H62" s="1">
        <f t="shared" si="3"/>
        <v>-80.750868055555486</v>
      </c>
      <c r="J62">
        <v>55</v>
      </c>
      <c r="K62" s="1">
        <f t="shared" si="4"/>
        <v>-859.34753183782709</v>
      </c>
      <c r="L62">
        <f t="shared" si="13"/>
        <v>-508.33333333333331</v>
      </c>
      <c r="M62" s="1">
        <f t="shared" si="14"/>
        <v>351.01419850449378</v>
      </c>
      <c r="N62" s="1">
        <f t="shared" si="7"/>
        <v>-23.828125</v>
      </c>
      <c r="P62">
        <v>55</v>
      </c>
      <c r="Q62" s="1">
        <f t="shared" si="8"/>
        <v>-847.50153257699378</v>
      </c>
      <c r="R62">
        <f t="shared" si="15"/>
        <v>-484.50520833333331</v>
      </c>
      <c r="S62" s="1">
        <f t="shared" si="16"/>
        <v>362.99632424366047</v>
      </c>
    </row>
    <row r="63" spans="4:19" x14ac:dyDescent="0.45">
      <c r="D63">
        <v>56</v>
      </c>
      <c r="E63" s="1">
        <f t="shared" si="0"/>
        <v>-913.69202165538263</v>
      </c>
      <c r="F63">
        <f t="shared" si="11"/>
        <v>-563.40277777777771</v>
      </c>
      <c r="G63" s="1">
        <f t="shared" si="12"/>
        <v>350.28924387760492</v>
      </c>
      <c r="H63" s="1">
        <f t="shared" si="3"/>
        <v>-80.486111111111029</v>
      </c>
      <c r="J63">
        <v>56</v>
      </c>
      <c r="K63" s="1">
        <f t="shared" si="4"/>
        <v>-859.34753183782709</v>
      </c>
      <c r="L63">
        <f t="shared" si="13"/>
        <v>-506.66666666666669</v>
      </c>
      <c r="M63" s="1">
        <f t="shared" si="14"/>
        <v>352.68086517116041</v>
      </c>
      <c r="N63" s="1">
        <f t="shared" si="7"/>
        <v>-23.75</v>
      </c>
      <c r="P63">
        <v>56</v>
      </c>
      <c r="Q63" s="1">
        <f t="shared" si="8"/>
        <v>-847.50153257699378</v>
      </c>
      <c r="R63">
        <f t="shared" si="15"/>
        <v>-482.91666666666669</v>
      </c>
      <c r="S63" s="1">
        <f t="shared" si="16"/>
        <v>364.5848659103271</v>
      </c>
    </row>
    <row r="64" spans="4:19" x14ac:dyDescent="0.45">
      <c r="D64">
        <v>57</v>
      </c>
      <c r="E64" s="1">
        <f t="shared" si="0"/>
        <v>-913.69202165538263</v>
      </c>
      <c r="F64">
        <f t="shared" si="11"/>
        <v>-561.54947916666663</v>
      </c>
      <c r="G64" s="1">
        <f t="shared" si="12"/>
        <v>352.142542488716</v>
      </c>
      <c r="H64" s="1">
        <f t="shared" si="3"/>
        <v>-80.221354166666629</v>
      </c>
      <c r="J64">
        <v>57</v>
      </c>
      <c r="K64" s="1">
        <f t="shared" si="4"/>
        <v>-859.34753183782709</v>
      </c>
      <c r="L64">
        <f t="shared" si="13"/>
        <v>-505</v>
      </c>
      <c r="M64" s="1">
        <f t="shared" si="14"/>
        <v>354.34753183782709</v>
      </c>
      <c r="N64" s="1">
        <f t="shared" si="7"/>
        <v>-23.671875</v>
      </c>
      <c r="P64">
        <v>57</v>
      </c>
      <c r="Q64" s="1">
        <f t="shared" si="8"/>
        <v>-847.50153257699378</v>
      </c>
      <c r="R64">
        <f t="shared" si="15"/>
        <v>-481.328125</v>
      </c>
      <c r="S64" s="1">
        <f t="shared" si="16"/>
        <v>366.17340757699378</v>
      </c>
    </row>
    <row r="65" spans="4:19" x14ac:dyDescent="0.45">
      <c r="D65">
        <v>58</v>
      </c>
      <c r="E65" s="1">
        <f t="shared" si="0"/>
        <v>-913.69202165538263</v>
      </c>
      <c r="F65">
        <f t="shared" si="11"/>
        <v>-559.69618055555543</v>
      </c>
      <c r="G65" s="1">
        <f t="shared" si="12"/>
        <v>353.9958410998272</v>
      </c>
      <c r="H65" s="1">
        <f t="shared" si="3"/>
        <v>-79.956597222222115</v>
      </c>
      <c r="J65">
        <v>58</v>
      </c>
      <c r="K65" s="1">
        <f t="shared" si="4"/>
        <v>-859.34753183782709</v>
      </c>
      <c r="L65">
        <f t="shared" si="13"/>
        <v>-503.33333333333331</v>
      </c>
      <c r="M65" s="1">
        <f t="shared" si="14"/>
        <v>356.01419850449378</v>
      </c>
      <c r="N65" s="1">
        <f t="shared" si="7"/>
        <v>-23.59375</v>
      </c>
      <c r="P65">
        <v>58</v>
      </c>
      <c r="Q65" s="1">
        <f t="shared" si="8"/>
        <v>-847.50153257699378</v>
      </c>
      <c r="R65">
        <f t="shared" si="15"/>
        <v>-479.73958333333331</v>
      </c>
      <c r="S65" s="1">
        <f t="shared" si="16"/>
        <v>367.76194924366047</v>
      </c>
    </row>
    <row r="66" spans="4:19" x14ac:dyDescent="0.45">
      <c r="D66">
        <v>59</v>
      </c>
      <c r="E66" s="1">
        <f t="shared" si="0"/>
        <v>-913.69202165538263</v>
      </c>
      <c r="F66">
        <f t="shared" si="11"/>
        <v>-557.84288194444434</v>
      </c>
      <c r="G66" s="1">
        <f t="shared" si="12"/>
        <v>355.84913971093829</v>
      </c>
      <c r="H66" s="1">
        <f t="shared" si="3"/>
        <v>-79.691840277777658</v>
      </c>
      <c r="J66">
        <v>59</v>
      </c>
      <c r="K66" s="1">
        <f t="shared" si="4"/>
        <v>-859.34753183782709</v>
      </c>
      <c r="L66">
        <f t="shared" si="13"/>
        <v>-501.66666666666669</v>
      </c>
      <c r="M66" s="1">
        <f t="shared" si="14"/>
        <v>357.68086517116041</v>
      </c>
      <c r="N66" s="1">
        <f t="shared" si="7"/>
        <v>-23.515625</v>
      </c>
      <c r="P66">
        <v>59</v>
      </c>
      <c r="Q66" s="1">
        <f t="shared" si="8"/>
        <v>-847.50153257699378</v>
      </c>
      <c r="R66">
        <f t="shared" si="15"/>
        <v>-478.15104166666669</v>
      </c>
      <c r="S66" s="1">
        <f t="shared" si="16"/>
        <v>369.3504909103271</v>
      </c>
    </row>
    <row r="67" spans="4:19" x14ac:dyDescent="0.45">
      <c r="D67">
        <v>60</v>
      </c>
      <c r="E67" s="1">
        <f t="shared" si="0"/>
        <v>-913.69202165538263</v>
      </c>
      <c r="F67">
        <f t="shared" si="11"/>
        <v>-555.98958333333326</v>
      </c>
      <c r="G67" s="1">
        <f t="shared" si="12"/>
        <v>357.70243832204937</v>
      </c>
      <c r="H67" s="1">
        <f t="shared" si="3"/>
        <v>-79.427083333333258</v>
      </c>
      <c r="J67">
        <v>60</v>
      </c>
      <c r="K67" s="1">
        <f t="shared" si="4"/>
        <v>-859.34753183782709</v>
      </c>
      <c r="L67">
        <f t="shared" si="13"/>
        <v>-500</v>
      </c>
      <c r="M67" s="1">
        <f t="shared" si="14"/>
        <v>359.34753183782709</v>
      </c>
      <c r="N67" s="1">
        <f t="shared" si="7"/>
        <v>-23.4375</v>
      </c>
      <c r="P67">
        <v>60</v>
      </c>
      <c r="Q67" s="1">
        <f t="shared" si="8"/>
        <v>-847.50153257699378</v>
      </c>
      <c r="R67">
        <f t="shared" si="15"/>
        <v>-476.5625</v>
      </c>
      <c r="S67" s="1">
        <f t="shared" si="16"/>
        <v>370.93903257699378</v>
      </c>
    </row>
    <row r="68" spans="4:19" x14ac:dyDescent="0.45">
      <c r="D68">
        <v>61</v>
      </c>
      <c r="E68" s="1">
        <f t="shared" si="0"/>
        <v>-913.69202165538263</v>
      </c>
      <c r="F68">
        <f t="shared" si="11"/>
        <v>-554.13628472222217</v>
      </c>
      <c r="G68" s="1">
        <f t="shared" si="12"/>
        <v>359.55573693316046</v>
      </c>
      <c r="H68" s="1">
        <f t="shared" si="3"/>
        <v>-79.162326388888857</v>
      </c>
      <c r="J68">
        <v>61</v>
      </c>
      <c r="K68" s="1">
        <f t="shared" si="4"/>
        <v>-859.34753183782709</v>
      </c>
      <c r="L68">
        <f t="shared" si="13"/>
        <v>-498.33333333333331</v>
      </c>
      <c r="M68" s="1">
        <f t="shared" si="14"/>
        <v>361.01419850449378</v>
      </c>
      <c r="N68" s="1">
        <f t="shared" si="7"/>
        <v>-23.359375</v>
      </c>
      <c r="P68">
        <v>61</v>
      </c>
      <c r="Q68" s="1">
        <f t="shared" si="8"/>
        <v>-847.50153257699378</v>
      </c>
      <c r="R68">
        <f t="shared" si="15"/>
        <v>-474.97395833333331</v>
      </c>
      <c r="S68" s="1">
        <f t="shared" si="16"/>
        <v>372.52757424366047</v>
      </c>
    </row>
    <row r="69" spans="4:19" x14ac:dyDescent="0.45">
      <c r="D69">
        <v>62</v>
      </c>
      <c r="E69" s="1">
        <f t="shared" si="0"/>
        <v>-913.69202165538263</v>
      </c>
      <c r="F69">
        <f t="shared" si="11"/>
        <v>-552.28298611111109</v>
      </c>
      <c r="G69" s="1">
        <f t="shared" si="12"/>
        <v>361.40903554427155</v>
      </c>
      <c r="H69" s="1">
        <f t="shared" si="3"/>
        <v>-78.8975694444444</v>
      </c>
      <c r="J69">
        <v>62</v>
      </c>
      <c r="K69" s="1">
        <f t="shared" si="4"/>
        <v>-859.34753183782709</v>
      </c>
      <c r="L69">
        <f t="shared" si="13"/>
        <v>-496.66666666666669</v>
      </c>
      <c r="M69" s="1">
        <f t="shared" si="14"/>
        <v>362.68086517116041</v>
      </c>
      <c r="N69" s="1">
        <f t="shared" si="7"/>
        <v>-23.28125</v>
      </c>
      <c r="P69">
        <v>62</v>
      </c>
      <c r="Q69" s="1">
        <f t="shared" si="8"/>
        <v>-847.50153257699378</v>
      </c>
      <c r="R69">
        <f t="shared" si="15"/>
        <v>-473.38541666666669</v>
      </c>
      <c r="S69" s="1">
        <f t="shared" si="16"/>
        <v>374.1161159103271</v>
      </c>
    </row>
    <row r="70" spans="4:19" x14ac:dyDescent="0.45">
      <c r="D70">
        <v>63</v>
      </c>
      <c r="E70" s="1">
        <f t="shared" si="0"/>
        <v>-913.69202165538263</v>
      </c>
      <c r="F70">
        <f t="shared" si="11"/>
        <v>-550.42968749999989</v>
      </c>
      <c r="G70" s="1">
        <f t="shared" si="12"/>
        <v>363.26233415538275</v>
      </c>
      <c r="H70" s="1">
        <f t="shared" si="3"/>
        <v>-78.632812499999886</v>
      </c>
      <c r="J70">
        <v>63</v>
      </c>
      <c r="K70" s="1">
        <f t="shared" si="4"/>
        <v>-859.34753183782709</v>
      </c>
      <c r="L70">
        <f t="shared" si="13"/>
        <v>-495</v>
      </c>
      <c r="M70" s="1">
        <f t="shared" si="14"/>
        <v>364.34753183782709</v>
      </c>
      <c r="N70" s="1">
        <f t="shared" si="7"/>
        <v>-23.203125</v>
      </c>
      <c r="P70">
        <v>63</v>
      </c>
      <c r="Q70" s="1">
        <f t="shared" si="8"/>
        <v>-847.50153257699378</v>
      </c>
      <c r="R70">
        <f t="shared" si="15"/>
        <v>-471.796875</v>
      </c>
      <c r="S70" s="1">
        <f t="shared" si="16"/>
        <v>375.70465757699378</v>
      </c>
    </row>
    <row r="71" spans="4:19" x14ac:dyDescent="0.45">
      <c r="D71">
        <v>64</v>
      </c>
      <c r="E71" s="1">
        <f t="shared" si="0"/>
        <v>-913.69202165538263</v>
      </c>
      <c r="F71">
        <f t="shared" si="11"/>
        <v>-548.5763888888888</v>
      </c>
      <c r="G71" s="1">
        <f t="shared" si="12"/>
        <v>365.11563276649383</v>
      </c>
      <c r="H71" s="1">
        <f t="shared" si="3"/>
        <v>-78.368055555555486</v>
      </c>
      <c r="J71">
        <v>64</v>
      </c>
      <c r="K71" s="1">
        <f t="shared" si="4"/>
        <v>-859.34753183782709</v>
      </c>
      <c r="L71">
        <f t="shared" si="13"/>
        <v>-493.33333333333331</v>
      </c>
      <c r="M71" s="1">
        <f t="shared" si="14"/>
        <v>366.01419850449378</v>
      </c>
      <c r="N71" s="1">
        <f t="shared" si="7"/>
        <v>-23.125</v>
      </c>
      <c r="P71">
        <v>64</v>
      </c>
      <c r="Q71" s="1">
        <f t="shared" si="8"/>
        <v>-847.50153257699378</v>
      </c>
      <c r="R71">
        <f t="shared" si="15"/>
        <v>-470.20833333333331</v>
      </c>
      <c r="S71" s="1">
        <f t="shared" si="16"/>
        <v>377.29319924366047</v>
      </c>
    </row>
    <row r="72" spans="4:19" x14ac:dyDescent="0.45">
      <c r="D72">
        <v>65</v>
      </c>
      <c r="E72" s="1">
        <f t="shared" si="0"/>
        <v>-913.69202165538263</v>
      </c>
      <c r="F72">
        <f t="shared" si="11"/>
        <v>-546.72309027777771</v>
      </c>
      <c r="G72" s="1">
        <f t="shared" si="12"/>
        <v>366.96893137760492</v>
      </c>
      <c r="H72" s="1">
        <f t="shared" si="3"/>
        <v>-78.103298611111029</v>
      </c>
      <c r="J72">
        <v>65</v>
      </c>
      <c r="K72" s="1">
        <f t="shared" si="4"/>
        <v>-859.34753183782709</v>
      </c>
      <c r="L72">
        <f t="shared" si="13"/>
        <v>-491.66666666666669</v>
      </c>
      <c r="M72" s="1">
        <f t="shared" si="14"/>
        <v>367.68086517116041</v>
      </c>
      <c r="N72" s="1">
        <f t="shared" si="7"/>
        <v>-23.046875</v>
      </c>
      <c r="P72">
        <v>65</v>
      </c>
      <c r="Q72" s="1">
        <f t="shared" si="8"/>
        <v>-847.50153257699378</v>
      </c>
      <c r="R72">
        <f t="shared" si="15"/>
        <v>-468.61979166666669</v>
      </c>
      <c r="S72" s="1">
        <f t="shared" si="16"/>
        <v>378.8817409103271</v>
      </c>
    </row>
    <row r="73" spans="4:19" x14ac:dyDescent="0.45">
      <c r="D73">
        <v>66</v>
      </c>
      <c r="E73" s="1">
        <f t="shared" ref="E73:E136" si="17">PMT($E$4/100/12,30*12,$E$5,,0)</f>
        <v>-913.69202165538263</v>
      </c>
      <c r="F73">
        <f t="shared" si="11"/>
        <v>-544.86979166666663</v>
      </c>
      <c r="G73" s="1">
        <f t="shared" si="12"/>
        <v>368.822229988716</v>
      </c>
      <c r="H73" s="1">
        <f t="shared" ref="H73:H136" si="18">F73-R73</f>
        <v>-77.838541666666629</v>
      </c>
      <c r="J73">
        <v>66</v>
      </c>
      <c r="K73" s="1">
        <f t="shared" ref="K73:K136" si="19">PMT($K$4/100/12,30*12,$K$5,,0)</f>
        <v>-859.34753183782709</v>
      </c>
      <c r="L73">
        <f t="shared" si="13"/>
        <v>-490</v>
      </c>
      <c r="M73" s="1">
        <f t="shared" si="14"/>
        <v>369.34753183782709</v>
      </c>
      <c r="N73" s="1">
        <f t="shared" ref="N73:N136" si="20">L73-R73</f>
        <v>-22.96875</v>
      </c>
      <c r="P73">
        <v>66</v>
      </c>
      <c r="Q73" s="1">
        <f t="shared" ref="Q73:Q136" si="21">PMT($Q$4/100/12,30*12,$Q$5,,0)</f>
        <v>-847.50153257699378</v>
      </c>
      <c r="R73">
        <f t="shared" si="15"/>
        <v>-467.03125</v>
      </c>
      <c r="S73" s="1">
        <f t="shared" si="16"/>
        <v>380.47028257699378</v>
      </c>
    </row>
    <row r="74" spans="4:19" x14ac:dyDescent="0.45">
      <c r="D74">
        <v>67</v>
      </c>
      <c r="E74" s="1">
        <f t="shared" si="17"/>
        <v>-913.69202165538263</v>
      </c>
      <c r="F74">
        <f t="shared" si="11"/>
        <v>-543.01649305555543</v>
      </c>
      <c r="G74" s="1">
        <f t="shared" si="12"/>
        <v>370.6755285998272</v>
      </c>
      <c r="H74" s="1">
        <f t="shared" si="18"/>
        <v>-77.573784722222115</v>
      </c>
      <c r="J74">
        <v>67</v>
      </c>
      <c r="K74" s="1">
        <f t="shared" si="19"/>
        <v>-859.34753183782709</v>
      </c>
      <c r="L74">
        <f t="shared" si="13"/>
        <v>-488.33333333333331</v>
      </c>
      <c r="M74" s="1">
        <f t="shared" si="14"/>
        <v>371.01419850449378</v>
      </c>
      <c r="N74" s="1">
        <f t="shared" si="20"/>
        <v>-22.890625</v>
      </c>
      <c r="P74">
        <v>67</v>
      </c>
      <c r="Q74" s="1">
        <f t="shared" si="21"/>
        <v>-847.50153257699378</v>
      </c>
      <c r="R74">
        <f t="shared" si="15"/>
        <v>-465.44270833333331</v>
      </c>
      <c r="S74" s="1">
        <f t="shared" si="16"/>
        <v>382.05882424366047</v>
      </c>
    </row>
    <row r="75" spans="4:19" x14ac:dyDescent="0.45">
      <c r="D75">
        <v>68</v>
      </c>
      <c r="E75" s="1">
        <f t="shared" si="17"/>
        <v>-913.69202165538263</v>
      </c>
      <c r="F75">
        <f t="shared" si="11"/>
        <v>-541.16319444444434</v>
      </c>
      <c r="G75" s="1">
        <f t="shared" si="12"/>
        <v>372.52882721093829</v>
      </c>
      <c r="H75" s="1">
        <f t="shared" si="18"/>
        <v>-77.309027777777658</v>
      </c>
      <c r="J75">
        <v>68</v>
      </c>
      <c r="K75" s="1">
        <f t="shared" si="19"/>
        <v>-859.34753183782709</v>
      </c>
      <c r="L75">
        <f t="shared" si="13"/>
        <v>-486.66666666666669</v>
      </c>
      <c r="M75" s="1">
        <f t="shared" si="14"/>
        <v>372.68086517116041</v>
      </c>
      <c r="N75" s="1">
        <f t="shared" si="20"/>
        <v>-22.8125</v>
      </c>
      <c r="P75">
        <v>68</v>
      </c>
      <c r="Q75" s="1">
        <f t="shared" si="21"/>
        <v>-847.50153257699378</v>
      </c>
      <c r="R75">
        <f t="shared" si="15"/>
        <v>-463.85416666666669</v>
      </c>
      <c r="S75" s="1">
        <f t="shared" si="16"/>
        <v>383.6473659103271</v>
      </c>
    </row>
    <row r="76" spans="4:19" x14ac:dyDescent="0.45">
      <c r="D76">
        <v>69</v>
      </c>
      <c r="E76" s="1">
        <f t="shared" si="17"/>
        <v>-913.69202165538263</v>
      </c>
      <c r="F76">
        <f t="shared" si="11"/>
        <v>-539.30989583333326</v>
      </c>
      <c r="G76" s="1">
        <f t="shared" si="12"/>
        <v>374.38212582204937</v>
      </c>
      <c r="H76" s="1">
        <f t="shared" si="18"/>
        <v>-77.044270833333258</v>
      </c>
      <c r="J76">
        <v>69</v>
      </c>
      <c r="K76" s="1">
        <f t="shared" si="19"/>
        <v>-859.34753183782709</v>
      </c>
      <c r="L76">
        <f t="shared" si="13"/>
        <v>-485</v>
      </c>
      <c r="M76" s="1">
        <f t="shared" si="14"/>
        <v>374.34753183782709</v>
      </c>
      <c r="N76" s="1">
        <f t="shared" si="20"/>
        <v>-22.734375</v>
      </c>
      <c r="P76">
        <v>69</v>
      </c>
      <c r="Q76" s="1">
        <f t="shared" si="21"/>
        <v>-847.50153257699378</v>
      </c>
      <c r="R76">
        <f t="shared" si="15"/>
        <v>-462.265625</v>
      </c>
      <c r="S76" s="1">
        <f t="shared" si="16"/>
        <v>385.23590757699378</v>
      </c>
    </row>
    <row r="77" spans="4:19" x14ac:dyDescent="0.45">
      <c r="D77">
        <v>70</v>
      </c>
      <c r="E77" s="1">
        <f t="shared" si="17"/>
        <v>-913.69202165538263</v>
      </c>
      <c r="F77">
        <f t="shared" si="11"/>
        <v>-537.45659722222217</v>
      </c>
      <c r="G77" s="1">
        <f t="shared" si="12"/>
        <v>376.23542443316046</v>
      </c>
      <c r="H77" s="1">
        <f t="shared" si="18"/>
        <v>-76.779513888888857</v>
      </c>
      <c r="J77">
        <v>70</v>
      </c>
      <c r="K77" s="1">
        <f t="shared" si="19"/>
        <v>-859.34753183782709</v>
      </c>
      <c r="L77">
        <f t="shared" si="13"/>
        <v>-483.33333333333331</v>
      </c>
      <c r="M77" s="1">
        <f t="shared" si="14"/>
        <v>376.01419850449378</v>
      </c>
      <c r="N77" s="1">
        <f t="shared" si="20"/>
        <v>-22.65625</v>
      </c>
      <c r="P77">
        <v>70</v>
      </c>
      <c r="Q77" s="1">
        <f t="shared" si="21"/>
        <v>-847.50153257699378</v>
      </c>
      <c r="R77">
        <f t="shared" si="15"/>
        <v>-460.67708333333331</v>
      </c>
      <c r="S77" s="1">
        <f t="shared" si="16"/>
        <v>386.82444924366047</v>
      </c>
    </row>
    <row r="78" spans="4:19" x14ac:dyDescent="0.45">
      <c r="D78">
        <v>71</v>
      </c>
      <c r="E78" s="1">
        <f t="shared" si="17"/>
        <v>-913.69202165538263</v>
      </c>
      <c r="F78">
        <f t="shared" si="11"/>
        <v>-535.60329861111109</v>
      </c>
      <c r="G78" s="1">
        <f t="shared" si="12"/>
        <v>378.08872304427155</v>
      </c>
      <c r="H78" s="1">
        <f t="shared" si="18"/>
        <v>-76.5147569444444</v>
      </c>
      <c r="J78">
        <v>71</v>
      </c>
      <c r="K78" s="1">
        <f t="shared" si="19"/>
        <v>-859.34753183782709</v>
      </c>
      <c r="L78">
        <f t="shared" si="13"/>
        <v>-481.66666666666669</v>
      </c>
      <c r="M78" s="1">
        <f t="shared" si="14"/>
        <v>377.68086517116041</v>
      </c>
      <c r="N78" s="1">
        <f t="shared" si="20"/>
        <v>-22.578125</v>
      </c>
      <c r="P78">
        <v>71</v>
      </c>
      <c r="Q78" s="1">
        <f t="shared" si="21"/>
        <v>-847.50153257699378</v>
      </c>
      <c r="R78">
        <f t="shared" si="15"/>
        <v>-459.08854166666669</v>
      </c>
      <c r="S78" s="1">
        <f t="shared" si="16"/>
        <v>388.4129909103271</v>
      </c>
    </row>
    <row r="79" spans="4:19" x14ac:dyDescent="0.45">
      <c r="D79">
        <v>72</v>
      </c>
      <c r="E79" s="1">
        <f t="shared" si="17"/>
        <v>-913.69202165538263</v>
      </c>
      <c r="F79">
        <f t="shared" si="11"/>
        <v>-533.74999999999989</v>
      </c>
      <c r="G79" s="1">
        <f t="shared" si="12"/>
        <v>379.94202165538275</v>
      </c>
      <c r="H79" s="1">
        <f t="shared" si="18"/>
        <v>-76.249999999999886</v>
      </c>
      <c r="J79">
        <v>72</v>
      </c>
      <c r="K79" s="1">
        <f t="shared" si="19"/>
        <v>-859.34753183782709</v>
      </c>
      <c r="L79">
        <f t="shared" si="13"/>
        <v>-480</v>
      </c>
      <c r="M79" s="1">
        <f t="shared" si="14"/>
        <v>379.34753183782709</v>
      </c>
      <c r="N79" s="1">
        <f t="shared" si="20"/>
        <v>-22.5</v>
      </c>
      <c r="P79">
        <v>72</v>
      </c>
      <c r="Q79" s="1">
        <f t="shared" si="21"/>
        <v>-847.50153257699378</v>
      </c>
      <c r="R79">
        <f t="shared" si="15"/>
        <v>-457.5</v>
      </c>
      <c r="S79" s="1">
        <f t="shared" si="16"/>
        <v>390.00153257699378</v>
      </c>
    </row>
    <row r="80" spans="4:19" x14ac:dyDescent="0.45">
      <c r="D80">
        <v>73</v>
      </c>
      <c r="E80" s="1">
        <f t="shared" si="17"/>
        <v>-913.69202165538263</v>
      </c>
      <c r="F80">
        <f t="shared" si="11"/>
        <v>-531.8967013888888</v>
      </c>
      <c r="G80" s="1">
        <f t="shared" si="12"/>
        <v>381.79532026649383</v>
      </c>
      <c r="H80" s="1">
        <f t="shared" si="18"/>
        <v>-75.985243055555486</v>
      </c>
      <c r="J80">
        <v>73</v>
      </c>
      <c r="K80" s="1">
        <f t="shared" si="19"/>
        <v>-859.34753183782709</v>
      </c>
      <c r="L80">
        <f t="shared" si="13"/>
        <v>-478.33333333333331</v>
      </c>
      <c r="M80" s="1">
        <f t="shared" si="14"/>
        <v>381.01419850449378</v>
      </c>
      <c r="N80" s="1">
        <f t="shared" si="20"/>
        <v>-22.421875</v>
      </c>
      <c r="P80">
        <v>73</v>
      </c>
      <c r="Q80" s="1">
        <f t="shared" si="21"/>
        <v>-847.50153257699378</v>
      </c>
      <c r="R80">
        <f t="shared" si="15"/>
        <v>-455.91145833333331</v>
      </c>
      <c r="S80" s="1">
        <f t="shared" si="16"/>
        <v>391.59007424366047</v>
      </c>
    </row>
    <row r="81" spans="4:19" x14ac:dyDescent="0.45">
      <c r="D81">
        <v>74</v>
      </c>
      <c r="E81" s="1">
        <f t="shared" si="17"/>
        <v>-913.69202165538263</v>
      </c>
      <c r="F81">
        <f t="shared" si="11"/>
        <v>-530.04340277777771</v>
      </c>
      <c r="G81" s="1">
        <f t="shared" si="12"/>
        <v>383.64861887760492</v>
      </c>
      <c r="H81" s="1">
        <f t="shared" si="18"/>
        <v>-75.720486111111029</v>
      </c>
      <c r="J81">
        <v>74</v>
      </c>
      <c r="K81" s="1">
        <f t="shared" si="19"/>
        <v>-859.34753183782709</v>
      </c>
      <c r="L81">
        <f t="shared" si="13"/>
        <v>-476.66666666666669</v>
      </c>
      <c r="M81" s="1">
        <f t="shared" si="14"/>
        <v>382.68086517116041</v>
      </c>
      <c r="N81" s="1">
        <f t="shared" si="20"/>
        <v>-22.34375</v>
      </c>
      <c r="P81">
        <v>74</v>
      </c>
      <c r="Q81" s="1">
        <f t="shared" si="21"/>
        <v>-847.50153257699378</v>
      </c>
      <c r="R81">
        <f t="shared" si="15"/>
        <v>-454.32291666666669</v>
      </c>
      <c r="S81" s="1">
        <f t="shared" si="16"/>
        <v>393.1786159103271</v>
      </c>
    </row>
    <row r="82" spans="4:19" x14ac:dyDescent="0.45">
      <c r="D82">
        <v>75</v>
      </c>
      <c r="E82" s="1">
        <f t="shared" si="17"/>
        <v>-913.69202165538263</v>
      </c>
      <c r="F82">
        <f t="shared" si="11"/>
        <v>-528.19010416666663</v>
      </c>
      <c r="G82" s="1">
        <f t="shared" si="12"/>
        <v>385.501917488716</v>
      </c>
      <c r="H82" s="1">
        <f t="shared" si="18"/>
        <v>-75.455729166666629</v>
      </c>
      <c r="J82">
        <v>75</v>
      </c>
      <c r="K82" s="1">
        <f t="shared" si="19"/>
        <v>-859.34753183782709</v>
      </c>
      <c r="L82">
        <f t="shared" si="13"/>
        <v>-475</v>
      </c>
      <c r="M82" s="1">
        <f t="shared" si="14"/>
        <v>384.34753183782709</v>
      </c>
      <c r="N82" s="1">
        <f t="shared" si="20"/>
        <v>-22.265625</v>
      </c>
      <c r="P82">
        <v>75</v>
      </c>
      <c r="Q82" s="1">
        <f t="shared" si="21"/>
        <v>-847.50153257699378</v>
      </c>
      <c r="R82">
        <f t="shared" si="15"/>
        <v>-452.734375</v>
      </c>
      <c r="S82" s="1">
        <f t="shared" si="16"/>
        <v>394.76715757699378</v>
      </c>
    </row>
    <row r="83" spans="4:19" x14ac:dyDescent="0.45">
      <c r="D83">
        <v>76</v>
      </c>
      <c r="E83" s="1">
        <f t="shared" si="17"/>
        <v>-913.69202165538263</v>
      </c>
      <c r="F83">
        <f t="shared" si="11"/>
        <v>-526.33680555555543</v>
      </c>
      <c r="G83" s="1">
        <f t="shared" si="12"/>
        <v>387.3552160998272</v>
      </c>
      <c r="H83" s="1">
        <f t="shared" si="18"/>
        <v>-75.190972222222115</v>
      </c>
      <c r="J83">
        <v>76</v>
      </c>
      <c r="K83" s="1">
        <f t="shared" si="19"/>
        <v>-859.34753183782709</v>
      </c>
      <c r="L83">
        <f t="shared" si="13"/>
        <v>-473.33333333333331</v>
      </c>
      <c r="M83" s="1">
        <f t="shared" si="14"/>
        <v>386.01419850449378</v>
      </c>
      <c r="N83" s="1">
        <f t="shared" si="20"/>
        <v>-22.1875</v>
      </c>
      <c r="P83">
        <v>76</v>
      </c>
      <c r="Q83" s="1">
        <f t="shared" si="21"/>
        <v>-847.50153257699378</v>
      </c>
      <c r="R83">
        <f t="shared" si="15"/>
        <v>-451.14583333333331</v>
      </c>
      <c r="S83" s="1">
        <f t="shared" si="16"/>
        <v>396.35569924366047</v>
      </c>
    </row>
    <row r="84" spans="4:19" x14ac:dyDescent="0.45">
      <c r="D84">
        <v>77</v>
      </c>
      <c r="E84" s="1">
        <f t="shared" si="17"/>
        <v>-913.69202165538263</v>
      </c>
      <c r="F84">
        <f t="shared" si="11"/>
        <v>-524.48350694444434</v>
      </c>
      <c r="G84" s="1">
        <f t="shared" si="12"/>
        <v>389.20851471093829</v>
      </c>
      <c r="H84" s="1">
        <f t="shared" si="18"/>
        <v>-74.926215277777658</v>
      </c>
      <c r="J84">
        <v>77</v>
      </c>
      <c r="K84" s="1">
        <f t="shared" si="19"/>
        <v>-859.34753183782709</v>
      </c>
      <c r="L84">
        <f t="shared" si="13"/>
        <v>-471.66666666666669</v>
      </c>
      <c r="M84" s="1">
        <f t="shared" si="14"/>
        <v>387.68086517116041</v>
      </c>
      <c r="N84" s="1">
        <f t="shared" si="20"/>
        <v>-22.109375</v>
      </c>
      <c r="P84">
        <v>77</v>
      </c>
      <c r="Q84" s="1">
        <f t="shared" si="21"/>
        <v>-847.50153257699378</v>
      </c>
      <c r="R84">
        <f t="shared" si="15"/>
        <v>-449.55729166666669</v>
      </c>
      <c r="S84" s="1">
        <f t="shared" si="16"/>
        <v>397.9442409103271</v>
      </c>
    </row>
    <row r="85" spans="4:19" x14ac:dyDescent="0.45">
      <c r="D85">
        <v>78</v>
      </c>
      <c r="E85" s="1">
        <f t="shared" si="17"/>
        <v>-913.69202165538263</v>
      </c>
      <c r="F85">
        <f t="shared" si="11"/>
        <v>-522.63020833333326</v>
      </c>
      <c r="G85" s="1">
        <f t="shared" si="12"/>
        <v>391.06181332204937</v>
      </c>
      <c r="H85" s="1">
        <f t="shared" si="18"/>
        <v>-74.661458333333258</v>
      </c>
      <c r="J85">
        <v>78</v>
      </c>
      <c r="K85" s="1">
        <f t="shared" si="19"/>
        <v>-859.34753183782709</v>
      </c>
      <c r="L85">
        <f t="shared" si="13"/>
        <v>-470</v>
      </c>
      <c r="M85" s="1">
        <f t="shared" si="14"/>
        <v>389.34753183782709</v>
      </c>
      <c r="N85" s="1">
        <f t="shared" si="20"/>
        <v>-22.03125</v>
      </c>
      <c r="P85">
        <v>78</v>
      </c>
      <c r="Q85" s="1">
        <f t="shared" si="21"/>
        <v>-847.50153257699378</v>
      </c>
      <c r="R85">
        <f t="shared" si="15"/>
        <v>-447.96875</v>
      </c>
      <c r="S85" s="1">
        <f t="shared" si="16"/>
        <v>399.53278257699378</v>
      </c>
    </row>
    <row r="86" spans="4:19" x14ac:dyDescent="0.45">
      <c r="D86">
        <v>79</v>
      </c>
      <c r="E86" s="1">
        <f t="shared" si="17"/>
        <v>-913.69202165538263</v>
      </c>
      <c r="F86">
        <f t="shared" si="11"/>
        <v>-520.77690972222217</v>
      </c>
      <c r="G86" s="1">
        <f t="shared" si="12"/>
        <v>392.91511193316046</v>
      </c>
      <c r="H86" s="1">
        <f t="shared" si="18"/>
        <v>-74.396701388888857</v>
      </c>
      <c r="J86">
        <v>79</v>
      </c>
      <c r="K86" s="1">
        <f t="shared" si="19"/>
        <v>-859.34753183782709</v>
      </c>
      <c r="L86">
        <f t="shared" si="13"/>
        <v>-468.33333333333331</v>
      </c>
      <c r="M86" s="1">
        <f t="shared" si="14"/>
        <v>391.01419850449378</v>
      </c>
      <c r="N86" s="1">
        <f t="shared" si="20"/>
        <v>-21.953125</v>
      </c>
      <c r="P86">
        <v>79</v>
      </c>
      <c r="Q86" s="1">
        <f t="shared" si="21"/>
        <v>-847.50153257699378</v>
      </c>
      <c r="R86">
        <f t="shared" si="15"/>
        <v>-446.38020833333331</v>
      </c>
      <c r="S86" s="1">
        <f t="shared" si="16"/>
        <v>401.12132424366047</v>
      </c>
    </row>
    <row r="87" spans="4:19" x14ac:dyDescent="0.45">
      <c r="D87">
        <v>80</v>
      </c>
      <c r="E87" s="1">
        <f t="shared" si="17"/>
        <v>-913.69202165538263</v>
      </c>
      <c r="F87">
        <f t="shared" si="11"/>
        <v>-518.92361111111109</v>
      </c>
      <c r="G87" s="1">
        <f t="shared" si="12"/>
        <v>394.76841054427155</v>
      </c>
      <c r="H87" s="1">
        <f t="shared" si="18"/>
        <v>-74.1319444444444</v>
      </c>
      <c r="J87">
        <v>80</v>
      </c>
      <c r="K87" s="1">
        <f t="shared" si="19"/>
        <v>-859.34753183782709</v>
      </c>
      <c r="L87">
        <f t="shared" si="13"/>
        <v>-466.66666666666669</v>
      </c>
      <c r="M87" s="1">
        <f t="shared" si="14"/>
        <v>392.68086517116041</v>
      </c>
      <c r="N87" s="1">
        <f t="shared" si="20"/>
        <v>-21.875</v>
      </c>
      <c r="P87">
        <v>80</v>
      </c>
      <c r="Q87" s="1">
        <f t="shared" si="21"/>
        <v>-847.50153257699378</v>
      </c>
      <c r="R87">
        <f t="shared" si="15"/>
        <v>-444.79166666666669</v>
      </c>
      <c r="S87" s="1">
        <f t="shared" si="16"/>
        <v>402.7098659103271</v>
      </c>
    </row>
    <row r="88" spans="4:19" x14ac:dyDescent="0.45">
      <c r="D88">
        <v>81</v>
      </c>
      <c r="E88" s="1">
        <f t="shared" si="17"/>
        <v>-913.69202165538263</v>
      </c>
      <c r="F88">
        <f t="shared" si="11"/>
        <v>-517.07031249999989</v>
      </c>
      <c r="G88" s="1">
        <f t="shared" si="12"/>
        <v>396.62170915538275</v>
      </c>
      <c r="H88" s="1">
        <f t="shared" si="18"/>
        <v>-73.867187499999886</v>
      </c>
      <c r="J88">
        <v>81</v>
      </c>
      <c r="K88" s="1">
        <f t="shared" si="19"/>
        <v>-859.34753183782709</v>
      </c>
      <c r="L88">
        <f t="shared" si="13"/>
        <v>-465</v>
      </c>
      <c r="M88" s="1">
        <f t="shared" si="14"/>
        <v>394.34753183782709</v>
      </c>
      <c r="N88" s="1">
        <f t="shared" si="20"/>
        <v>-21.796875</v>
      </c>
      <c r="P88">
        <v>81</v>
      </c>
      <c r="Q88" s="1">
        <f t="shared" si="21"/>
        <v>-847.50153257699378</v>
      </c>
      <c r="R88">
        <f t="shared" si="15"/>
        <v>-443.203125</v>
      </c>
      <c r="S88" s="1">
        <f t="shared" si="16"/>
        <v>404.29840757699378</v>
      </c>
    </row>
    <row r="89" spans="4:19" x14ac:dyDescent="0.45">
      <c r="D89">
        <v>82</v>
      </c>
      <c r="E89" s="1">
        <f t="shared" si="17"/>
        <v>-913.69202165538263</v>
      </c>
      <c r="F89">
        <f t="shared" si="11"/>
        <v>-515.2170138888888</v>
      </c>
      <c r="G89" s="1">
        <f t="shared" si="12"/>
        <v>398.47500776649383</v>
      </c>
      <c r="H89" s="1">
        <f t="shared" si="18"/>
        <v>-73.602430555555486</v>
      </c>
      <c r="J89">
        <v>82</v>
      </c>
      <c r="K89" s="1">
        <f t="shared" si="19"/>
        <v>-859.34753183782709</v>
      </c>
      <c r="L89">
        <f t="shared" si="13"/>
        <v>-463.33333333333331</v>
      </c>
      <c r="M89" s="1">
        <f t="shared" si="14"/>
        <v>396.01419850449378</v>
      </c>
      <c r="N89" s="1">
        <f t="shared" si="20"/>
        <v>-21.71875</v>
      </c>
      <c r="P89">
        <v>82</v>
      </c>
      <c r="Q89" s="1">
        <f t="shared" si="21"/>
        <v>-847.50153257699378</v>
      </c>
      <c r="R89">
        <f t="shared" si="15"/>
        <v>-441.61458333333331</v>
      </c>
      <c r="S89" s="1">
        <f t="shared" si="16"/>
        <v>405.88694924366047</v>
      </c>
    </row>
    <row r="90" spans="4:19" x14ac:dyDescent="0.45">
      <c r="D90">
        <v>83</v>
      </c>
      <c r="E90" s="1">
        <f t="shared" si="17"/>
        <v>-913.69202165538263</v>
      </c>
      <c r="F90">
        <f t="shared" si="11"/>
        <v>-513.36371527777771</v>
      </c>
      <c r="G90" s="1">
        <f t="shared" si="12"/>
        <v>400.32830637760492</v>
      </c>
      <c r="H90" s="1">
        <f t="shared" si="18"/>
        <v>-73.337673611111029</v>
      </c>
      <c r="J90">
        <v>83</v>
      </c>
      <c r="K90" s="1">
        <f t="shared" si="19"/>
        <v>-859.34753183782709</v>
      </c>
      <c r="L90">
        <f t="shared" si="13"/>
        <v>-461.66666666666669</v>
      </c>
      <c r="M90" s="1">
        <f t="shared" si="14"/>
        <v>397.68086517116041</v>
      </c>
      <c r="N90" s="1">
        <f t="shared" si="20"/>
        <v>-21.640625</v>
      </c>
      <c r="P90">
        <v>83</v>
      </c>
      <c r="Q90" s="1">
        <f t="shared" si="21"/>
        <v>-847.50153257699378</v>
      </c>
      <c r="R90">
        <f t="shared" si="15"/>
        <v>-440.02604166666669</v>
      </c>
      <c r="S90" s="1">
        <f t="shared" si="16"/>
        <v>407.4754909103271</v>
      </c>
    </row>
    <row r="91" spans="4:19" x14ac:dyDescent="0.45">
      <c r="D91">
        <v>84</v>
      </c>
      <c r="E91" s="1">
        <f t="shared" si="17"/>
        <v>-913.69202165538263</v>
      </c>
      <c r="F91">
        <f t="shared" si="11"/>
        <v>-511.51041666666657</v>
      </c>
      <c r="G91" s="1">
        <f t="shared" si="12"/>
        <v>402.18160498871606</v>
      </c>
      <c r="H91" s="1">
        <f t="shared" si="18"/>
        <v>-73.072916666666572</v>
      </c>
      <c r="J91">
        <v>84</v>
      </c>
      <c r="K91" s="1">
        <f t="shared" si="19"/>
        <v>-859.34753183782709</v>
      </c>
      <c r="L91">
        <f t="shared" si="13"/>
        <v>-460</v>
      </c>
      <c r="M91" s="1">
        <f t="shared" si="14"/>
        <v>399.34753183782709</v>
      </c>
      <c r="N91" s="1">
        <f t="shared" si="20"/>
        <v>-21.5625</v>
      </c>
      <c r="P91">
        <v>84</v>
      </c>
      <c r="Q91" s="1">
        <f t="shared" si="21"/>
        <v>-847.50153257699378</v>
      </c>
      <c r="R91">
        <f t="shared" si="15"/>
        <v>-438.4375</v>
      </c>
      <c r="S91" s="1">
        <f t="shared" si="16"/>
        <v>409.06403257699378</v>
      </c>
    </row>
    <row r="92" spans="4:19" x14ac:dyDescent="0.45">
      <c r="D92">
        <v>85</v>
      </c>
      <c r="E92" s="1">
        <f t="shared" si="17"/>
        <v>-913.69202165538263</v>
      </c>
      <c r="F92">
        <f t="shared" si="11"/>
        <v>-509.65711805555549</v>
      </c>
      <c r="G92" s="1">
        <f t="shared" si="12"/>
        <v>404.03490359982715</v>
      </c>
      <c r="H92" s="1">
        <f t="shared" si="18"/>
        <v>-72.808159722222172</v>
      </c>
      <c r="J92">
        <v>85</v>
      </c>
      <c r="K92" s="1">
        <f t="shared" si="19"/>
        <v>-859.34753183782709</v>
      </c>
      <c r="L92">
        <f t="shared" si="13"/>
        <v>-458.33333333333331</v>
      </c>
      <c r="M92" s="1">
        <f t="shared" si="14"/>
        <v>401.01419850449378</v>
      </c>
      <c r="N92" s="1">
        <f t="shared" si="20"/>
        <v>-21.484375</v>
      </c>
      <c r="P92">
        <v>85</v>
      </c>
      <c r="Q92" s="1">
        <f t="shared" si="21"/>
        <v>-847.50153257699378</v>
      </c>
      <c r="R92">
        <f t="shared" si="15"/>
        <v>-436.84895833333331</v>
      </c>
      <c r="S92" s="1">
        <f t="shared" si="16"/>
        <v>410.65257424366047</v>
      </c>
    </row>
    <row r="93" spans="4:19" x14ac:dyDescent="0.45">
      <c r="D93">
        <v>86</v>
      </c>
      <c r="E93" s="1">
        <f t="shared" si="17"/>
        <v>-913.69202165538263</v>
      </c>
      <c r="F93">
        <f t="shared" si="11"/>
        <v>-507.80381944444434</v>
      </c>
      <c r="G93" s="1">
        <f t="shared" si="12"/>
        <v>405.88820221093829</v>
      </c>
      <c r="H93" s="1">
        <f t="shared" si="18"/>
        <v>-72.543402777777658</v>
      </c>
      <c r="J93">
        <v>86</v>
      </c>
      <c r="K93" s="1">
        <f t="shared" si="19"/>
        <v>-859.34753183782709</v>
      </c>
      <c r="L93">
        <f t="shared" si="13"/>
        <v>-456.66666666666669</v>
      </c>
      <c r="M93" s="1">
        <f t="shared" si="14"/>
        <v>402.68086517116041</v>
      </c>
      <c r="N93" s="1">
        <f t="shared" si="20"/>
        <v>-21.40625</v>
      </c>
      <c r="P93">
        <v>86</v>
      </c>
      <c r="Q93" s="1">
        <f t="shared" si="21"/>
        <v>-847.50153257699378</v>
      </c>
      <c r="R93">
        <f t="shared" si="15"/>
        <v>-435.26041666666669</v>
      </c>
      <c r="S93" s="1">
        <f t="shared" si="16"/>
        <v>412.2411159103271</v>
      </c>
    </row>
    <row r="94" spans="4:19" x14ac:dyDescent="0.45">
      <c r="D94">
        <v>87</v>
      </c>
      <c r="E94" s="1">
        <f t="shared" si="17"/>
        <v>-913.69202165538263</v>
      </c>
      <c r="F94">
        <f t="shared" si="11"/>
        <v>-505.95052083333326</v>
      </c>
      <c r="G94" s="1">
        <f t="shared" si="12"/>
        <v>407.74150082204937</v>
      </c>
      <c r="H94" s="1">
        <f t="shared" si="18"/>
        <v>-72.278645833333258</v>
      </c>
      <c r="J94">
        <v>87</v>
      </c>
      <c r="K94" s="1">
        <f t="shared" si="19"/>
        <v>-859.34753183782709</v>
      </c>
      <c r="L94">
        <f t="shared" si="13"/>
        <v>-455</v>
      </c>
      <c r="M94" s="1">
        <f t="shared" si="14"/>
        <v>404.34753183782709</v>
      </c>
      <c r="N94" s="1">
        <f t="shared" si="20"/>
        <v>-21.328125</v>
      </c>
      <c r="P94">
        <v>87</v>
      </c>
      <c r="Q94" s="1">
        <f t="shared" si="21"/>
        <v>-847.50153257699378</v>
      </c>
      <c r="R94">
        <f t="shared" si="15"/>
        <v>-433.671875</v>
      </c>
      <c r="S94" s="1">
        <f t="shared" si="16"/>
        <v>413.82965757699378</v>
      </c>
    </row>
    <row r="95" spans="4:19" x14ac:dyDescent="0.45">
      <c r="D95">
        <v>88</v>
      </c>
      <c r="E95" s="1">
        <f t="shared" si="17"/>
        <v>-913.69202165538263</v>
      </c>
      <c r="F95">
        <f t="shared" si="11"/>
        <v>-504.09722222222211</v>
      </c>
      <c r="G95" s="1">
        <f t="shared" si="12"/>
        <v>409.59479943316052</v>
      </c>
      <c r="H95" s="1">
        <f t="shared" si="18"/>
        <v>-72.0138888888888</v>
      </c>
      <c r="J95">
        <v>88</v>
      </c>
      <c r="K95" s="1">
        <f t="shared" si="19"/>
        <v>-859.34753183782709</v>
      </c>
      <c r="L95">
        <f t="shared" si="13"/>
        <v>-453.33333333333331</v>
      </c>
      <c r="M95" s="1">
        <f t="shared" si="14"/>
        <v>406.01419850449378</v>
      </c>
      <c r="N95" s="1">
        <f t="shared" si="20"/>
        <v>-21.25</v>
      </c>
      <c r="P95">
        <v>88</v>
      </c>
      <c r="Q95" s="1">
        <f t="shared" si="21"/>
        <v>-847.50153257699378</v>
      </c>
      <c r="R95">
        <f t="shared" si="15"/>
        <v>-432.08333333333331</v>
      </c>
      <c r="S95" s="1">
        <f t="shared" si="16"/>
        <v>415.41819924366047</v>
      </c>
    </row>
    <row r="96" spans="4:19" x14ac:dyDescent="0.45">
      <c r="D96">
        <v>89</v>
      </c>
      <c r="E96" s="1">
        <f t="shared" si="17"/>
        <v>-913.69202165538263</v>
      </c>
      <c r="F96">
        <f t="shared" si="11"/>
        <v>-502.24392361111103</v>
      </c>
      <c r="G96" s="1">
        <f t="shared" si="12"/>
        <v>411.4480980442716</v>
      </c>
      <c r="H96" s="1">
        <f t="shared" si="18"/>
        <v>-71.749131944444343</v>
      </c>
      <c r="J96">
        <v>89</v>
      </c>
      <c r="K96" s="1">
        <f t="shared" si="19"/>
        <v>-859.34753183782709</v>
      </c>
      <c r="L96">
        <f t="shared" si="13"/>
        <v>-451.66666666666669</v>
      </c>
      <c r="M96" s="1">
        <f t="shared" si="14"/>
        <v>407.68086517116041</v>
      </c>
      <c r="N96" s="1">
        <f t="shared" si="20"/>
        <v>-21.171875</v>
      </c>
      <c r="P96">
        <v>89</v>
      </c>
      <c r="Q96" s="1">
        <f t="shared" si="21"/>
        <v>-847.50153257699378</v>
      </c>
      <c r="R96">
        <f t="shared" si="15"/>
        <v>-430.49479166666669</v>
      </c>
      <c r="S96" s="1">
        <f t="shared" si="16"/>
        <v>417.0067409103271</v>
      </c>
    </row>
    <row r="97" spans="2:19" x14ac:dyDescent="0.45">
      <c r="D97">
        <v>90</v>
      </c>
      <c r="E97" s="1">
        <f t="shared" si="17"/>
        <v>-913.69202165538263</v>
      </c>
      <c r="F97">
        <f t="shared" si="11"/>
        <v>-500.39062499999994</v>
      </c>
      <c r="G97" s="1">
        <f t="shared" si="12"/>
        <v>413.30139665538269</v>
      </c>
      <c r="H97" s="1">
        <f t="shared" si="18"/>
        <v>-71.484374999999943</v>
      </c>
      <c r="J97">
        <v>90</v>
      </c>
      <c r="K97" s="1">
        <f t="shared" si="19"/>
        <v>-859.34753183782709</v>
      </c>
      <c r="L97">
        <f t="shared" si="13"/>
        <v>-450</v>
      </c>
      <c r="M97" s="1">
        <f t="shared" si="14"/>
        <v>409.34753183782709</v>
      </c>
      <c r="N97" s="1">
        <f t="shared" si="20"/>
        <v>-21.09375</v>
      </c>
      <c r="P97">
        <v>90</v>
      </c>
      <c r="Q97" s="1">
        <f t="shared" si="21"/>
        <v>-847.50153257699378</v>
      </c>
      <c r="R97">
        <f t="shared" si="15"/>
        <v>-428.90625</v>
      </c>
      <c r="S97" s="1">
        <f t="shared" si="16"/>
        <v>418.59528257699378</v>
      </c>
    </row>
    <row r="98" spans="2:19" x14ac:dyDescent="0.45">
      <c r="D98">
        <v>91</v>
      </c>
      <c r="E98" s="1">
        <f t="shared" si="17"/>
        <v>-913.69202165538263</v>
      </c>
      <c r="F98">
        <f t="shared" si="11"/>
        <v>-498.5373263888888</v>
      </c>
      <c r="G98" s="1">
        <f t="shared" si="12"/>
        <v>415.15469526649383</v>
      </c>
      <c r="H98" s="1">
        <f t="shared" si="18"/>
        <v>-71.219618055555486</v>
      </c>
      <c r="J98">
        <v>91</v>
      </c>
      <c r="K98" s="1">
        <f t="shared" si="19"/>
        <v>-859.34753183782709</v>
      </c>
      <c r="L98">
        <f t="shared" si="13"/>
        <v>-448.33333333333331</v>
      </c>
      <c r="M98" s="1">
        <f t="shared" si="14"/>
        <v>411.01419850449378</v>
      </c>
      <c r="N98" s="1">
        <f t="shared" si="20"/>
        <v>-21.015625</v>
      </c>
      <c r="P98">
        <v>91</v>
      </c>
      <c r="Q98" s="1">
        <f t="shared" si="21"/>
        <v>-847.50153257699378</v>
      </c>
      <c r="R98">
        <f t="shared" si="15"/>
        <v>-427.31770833333331</v>
      </c>
      <c r="S98" s="1">
        <f t="shared" si="16"/>
        <v>420.18382424366047</v>
      </c>
    </row>
    <row r="99" spans="2:19" x14ac:dyDescent="0.45">
      <c r="D99">
        <v>92</v>
      </c>
      <c r="E99" s="1">
        <f t="shared" si="17"/>
        <v>-913.69202165538263</v>
      </c>
      <c r="F99">
        <f t="shared" si="11"/>
        <v>-496.68402777777771</v>
      </c>
      <c r="G99" s="1">
        <f t="shared" si="12"/>
        <v>417.00799387760492</v>
      </c>
      <c r="H99" s="1">
        <f t="shared" si="18"/>
        <v>-70.954861111111029</v>
      </c>
      <c r="J99">
        <v>92</v>
      </c>
      <c r="K99" s="1">
        <f t="shared" si="19"/>
        <v>-859.34753183782709</v>
      </c>
      <c r="L99">
        <f t="shared" si="13"/>
        <v>-446.66666666666669</v>
      </c>
      <c r="M99" s="1">
        <f t="shared" si="14"/>
        <v>412.68086517116041</v>
      </c>
      <c r="N99" s="1">
        <f t="shared" si="20"/>
        <v>-20.9375</v>
      </c>
      <c r="P99">
        <v>92</v>
      </c>
      <c r="Q99" s="1">
        <f t="shared" si="21"/>
        <v>-847.50153257699378</v>
      </c>
      <c r="R99">
        <f t="shared" si="15"/>
        <v>-425.72916666666669</v>
      </c>
      <c r="S99" s="1">
        <f t="shared" si="16"/>
        <v>421.7723659103271</v>
      </c>
    </row>
    <row r="100" spans="2:19" x14ac:dyDescent="0.45">
      <c r="B100">
        <f>12*30</f>
        <v>360</v>
      </c>
      <c r="D100">
        <v>93</v>
      </c>
      <c r="E100" s="1">
        <f t="shared" si="17"/>
        <v>-913.69202165538263</v>
      </c>
      <c r="F100">
        <f t="shared" si="11"/>
        <v>-494.83072916666657</v>
      </c>
      <c r="G100" s="1">
        <f t="shared" si="12"/>
        <v>418.86129248871606</v>
      </c>
      <c r="H100" s="1">
        <f t="shared" si="18"/>
        <v>-70.690104166666572</v>
      </c>
      <c r="J100">
        <v>93</v>
      </c>
      <c r="K100" s="1">
        <f t="shared" si="19"/>
        <v>-859.34753183782709</v>
      </c>
      <c r="L100">
        <f t="shared" si="13"/>
        <v>-445</v>
      </c>
      <c r="M100" s="1">
        <f t="shared" si="14"/>
        <v>414.34753183782709</v>
      </c>
      <c r="N100" s="1">
        <f t="shared" si="20"/>
        <v>-20.859375</v>
      </c>
      <c r="P100">
        <v>93</v>
      </c>
      <c r="Q100" s="1">
        <f t="shared" si="21"/>
        <v>-847.50153257699378</v>
      </c>
      <c r="R100">
        <f t="shared" si="15"/>
        <v>-424.140625</v>
      </c>
      <c r="S100" s="1">
        <f t="shared" si="16"/>
        <v>423.36090757699378</v>
      </c>
    </row>
    <row r="101" spans="2:19" x14ac:dyDescent="0.45">
      <c r="D101">
        <v>94</v>
      </c>
      <c r="E101" s="1">
        <f t="shared" si="17"/>
        <v>-913.69202165538263</v>
      </c>
      <c r="F101">
        <f t="shared" si="11"/>
        <v>-492.97743055555549</v>
      </c>
      <c r="G101" s="1">
        <f t="shared" si="12"/>
        <v>420.71459109982715</v>
      </c>
      <c r="H101" s="1">
        <f t="shared" si="18"/>
        <v>-70.425347222222172</v>
      </c>
      <c r="J101">
        <v>94</v>
      </c>
      <c r="K101" s="1">
        <f t="shared" si="19"/>
        <v>-859.34753183782709</v>
      </c>
      <c r="L101">
        <f t="shared" si="13"/>
        <v>-443.33333333333331</v>
      </c>
      <c r="M101" s="1">
        <f t="shared" si="14"/>
        <v>416.01419850449378</v>
      </c>
      <c r="N101" s="1">
        <f t="shared" si="20"/>
        <v>-20.78125</v>
      </c>
      <c r="P101">
        <v>94</v>
      </c>
      <c r="Q101" s="1">
        <f t="shared" si="21"/>
        <v>-847.50153257699378</v>
      </c>
      <c r="R101">
        <f t="shared" si="15"/>
        <v>-422.55208333333331</v>
      </c>
      <c r="S101" s="1">
        <f t="shared" si="16"/>
        <v>424.94944924366047</v>
      </c>
    </row>
    <row r="102" spans="2:19" x14ac:dyDescent="0.45">
      <c r="D102">
        <v>95</v>
      </c>
      <c r="E102" s="1">
        <f t="shared" si="17"/>
        <v>-913.69202165538263</v>
      </c>
      <c r="F102">
        <f t="shared" ref="F102:F165" si="22">ISPMT($E$4/12/100,D102,12*30,$E$5)</f>
        <v>-491.12413194444434</v>
      </c>
      <c r="G102" s="1">
        <f t="shared" ref="G102:G165" si="23">F102-E102</f>
        <v>422.56788971093829</v>
      </c>
      <c r="H102" s="1">
        <f t="shared" si="18"/>
        <v>-70.160590277777658</v>
      </c>
      <c r="J102">
        <v>95</v>
      </c>
      <c r="K102" s="1">
        <f t="shared" si="19"/>
        <v>-859.34753183782709</v>
      </c>
      <c r="L102">
        <f t="shared" ref="L102:L165" si="24">ISPMT($K$4/12/100,J102,12*30,$K$5)</f>
        <v>-441.66666666666669</v>
      </c>
      <c r="M102" s="1">
        <f t="shared" ref="M102:M165" si="25">L102-K102</f>
        <v>417.68086517116041</v>
      </c>
      <c r="N102" s="1">
        <f t="shared" si="20"/>
        <v>-20.703125</v>
      </c>
      <c r="P102">
        <v>95</v>
      </c>
      <c r="Q102" s="1">
        <f t="shared" si="21"/>
        <v>-847.50153257699378</v>
      </c>
      <c r="R102">
        <f t="shared" ref="R102:R165" si="26">ISPMT($Q$4/12/100,P102,12*30,$Q$5)</f>
        <v>-420.96354166666669</v>
      </c>
      <c r="S102" s="1">
        <f t="shared" ref="S102:S165" si="27">R102-Q102</f>
        <v>426.5379909103271</v>
      </c>
    </row>
    <row r="103" spans="2:19" x14ac:dyDescent="0.45">
      <c r="D103">
        <v>96</v>
      </c>
      <c r="E103" s="1">
        <f t="shared" si="17"/>
        <v>-913.69202165538263</v>
      </c>
      <c r="F103">
        <f t="shared" si="22"/>
        <v>-489.27083333333326</v>
      </c>
      <c r="G103" s="1">
        <f t="shared" si="23"/>
        <v>424.42118832204937</v>
      </c>
      <c r="H103" s="1">
        <f t="shared" si="18"/>
        <v>-69.895833333333258</v>
      </c>
      <c r="J103">
        <v>96</v>
      </c>
      <c r="K103" s="1">
        <f t="shared" si="19"/>
        <v>-859.34753183782709</v>
      </c>
      <c r="L103">
        <f t="shared" si="24"/>
        <v>-440</v>
      </c>
      <c r="M103" s="1">
        <f t="shared" si="25"/>
        <v>419.34753183782709</v>
      </c>
      <c r="N103" s="1">
        <f t="shared" si="20"/>
        <v>-20.625</v>
      </c>
      <c r="P103">
        <v>96</v>
      </c>
      <c r="Q103" s="1">
        <f t="shared" si="21"/>
        <v>-847.50153257699378</v>
      </c>
      <c r="R103">
        <f t="shared" si="26"/>
        <v>-419.375</v>
      </c>
      <c r="S103" s="1">
        <f t="shared" si="27"/>
        <v>428.12653257699378</v>
      </c>
    </row>
    <row r="104" spans="2:19" x14ac:dyDescent="0.45">
      <c r="D104">
        <v>97</v>
      </c>
      <c r="E104" s="1">
        <f t="shared" si="17"/>
        <v>-913.69202165538263</v>
      </c>
      <c r="F104">
        <f t="shared" si="22"/>
        <v>-487.41753472222211</v>
      </c>
      <c r="G104" s="1">
        <f t="shared" si="23"/>
        <v>426.27448693316052</v>
      </c>
      <c r="H104" s="1">
        <f t="shared" si="18"/>
        <v>-69.6310763888888</v>
      </c>
      <c r="J104">
        <v>97</v>
      </c>
      <c r="K104" s="1">
        <f t="shared" si="19"/>
        <v>-859.34753183782709</v>
      </c>
      <c r="L104">
        <f t="shared" si="24"/>
        <v>-438.33333333333331</v>
      </c>
      <c r="M104" s="1">
        <f t="shared" si="25"/>
        <v>421.01419850449378</v>
      </c>
      <c r="N104" s="1">
        <f t="shared" si="20"/>
        <v>-20.546875</v>
      </c>
      <c r="P104">
        <v>97</v>
      </c>
      <c r="Q104" s="1">
        <f t="shared" si="21"/>
        <v>-847.50153257699378</v>
      </c>
      <c r="R104">
        <f t="shared" si="26"/>
        <v>-417.78645833333331</v>
      </c>
      <c r="S104" s="1">
        <f t="shared" si="27"/>
        <v>429.71507424366047</v>
      </c>
    </row>
    <row r="105" spans="2:19" x14ac:dyDescent="0.45">
      <c r="D105">
        <v>98</v>
      </c>
      <c r="E105" s="1">
        <f t="shared" si="17"/>
        <v>-913.69202165538263</v>
      </c>
      <c r="F105">
        <f t="shared" si="22"/>
        <v>-485.56423611111103</v>
      </c>
      <c r="G105" s="1">
        <f t="shared" si="23"/>
        <v>428.1277855442716</v>
      </c>
      <c r="H105" s="1">
        <f t="shared" si="18"/>
        <v>-69.366319444444343</v>
      </c>
      <c r="J105">
        <v>98</v>
      </c>
      <c r="K105" s="1">
        <f t="shared" si="19"/>
        <v>-859.34753183782709</v>
      </c>
      <c r="L105">
        <f t="shared" si="24"/>
        <v>-436.66666666666669</v>
      </c>
      <c r="M105" s="1">
        <f t="shared" si="25"/>
        <v>422.68086517116041</v>
      </c>
      <c r="N105" s="1">
        <f t="shared" si="20"/>
        <v>-20.46875</v>
      </c>
      <c r="P105">
        <v>98</v>
      </c>
      <c r="Q105" s="1">
        <f t="shared" si="21"/>
        <v>-847.50153257699378</v>
      </c>
      <c r="R105">
        <f t="shared" si="26"/>
        <v>-416.19791666666669</v>
      </c>
      <c r="S105" s="1">
        <f t="shared" si="27"/>
        <v>431.3036159103271</v>
      </c>
    </row>
    <row r="106" spans="2:19" x14ac:dyDescent="0.45">
      <c r="D106">
        <v>99</v>
      </c>
      <c r="E106" s="1">
        <f t="shared" si="17"/>
        <v>-913.69202165538263</v>
      </c>
      <c r="F106">
        <f t="shared" si="22"/>
        <v>-483.71093749999994</v>
      </c>
      <c r="G106" s="1">
        <f t="shared" si="23"/>
        <v>429.98108415538269</v>
      </c>
      <c r="H106" s="1">
        <f t="shared" si="18"/>
        <v>-69.101562499999943</v>
      </c>
      <c r="J106">
        <v>99</v>
      </c>
      <c r="K106" s="1">
        <f t="shared" si="19"/>
        <v>-859.34753183782709</v>
      </c>
      <c r="L106">
        <f t="shared" si="24"/>
        <v>-435</v>
      </c>
      <c r="M106" s="1">
        <f t="shared" si="25"/>
        <v>424.34753183782709</v>
      </c>
      <c r="N106" s="1">
        <f t="shared" si="20"/>
        <v>-20.390625</v>
      </c>
      <c r="P106">
        <v>99</v>
      </c>
      <c r="Q106" s="1">
        <f t="shared" si="21"/>
        <v>-847.50153257699378</v>
      </c>
      <c r="R106">
        <f t="shared" si="26"/>
        <v>-414.609375</v>
      </c>
      <c r="S106" s="1">
        <f t="shared" si="27"/>
        <v>432.89215757699378</v>
      </c>
    </row>
    <row r="107" spans="2:19" x14ac:dyDescent="0.45">
      <c r="D107">
        <v>100</v>
      </c>
      <c r="E107" s="1">
        <f t="shared" si="17"/>
        <v>-913.69202165538263</v>
      </c>
      <c r="F107">
        <f t="shared" si="22"/>
        <v>-481.8576388888888</v>
      </c>
      <c r="G107" s="1">
        <f t="shared" si="23"/>
        <v>431.83438276649383</v>
      </c>
      <c r="H107" s="1">
        <f t="shared" si="18"/>
        <v>-68.836805555555486</v>
      </c>
      <c r="J107">
        <v>100</v>
      </c>
      <c r="K107" s="1">
        <f t="shared" si="19"/>
        <v>-859.34753183782709</v>
      </c>
      <c r="L107">
        <f t="shared" si="24"/>
        <v>-433.33333333333331</v>
      </c>
      <c r="M107" s="1">
        <f t="shared" si="25"/>
        <v>426.01419850449378</v>
      </c>
      <c r="N107" s="1">
        <f t="shared" si="20"/>
        <v>-20.3125</v>
      </c>
      <c r="P107">
        <v>100</v>
      </c>
      <c r="Q107" s="1">
        <f t="shared" si="21"/>
        <v>-847.50153257699378</v>
      </c>
      <c r="R107">
        <f t="shared" si="26"/>
        <v>-413.02083333333331</v>
      </c>
      <c r="S107" s="1">
        <f t="shared" si="27"/>
        <v>434.48069924366047</v>
      </c>
    </row>
    <row r="108" spans="2:19" x14ac:dyDescent="0.45">
      <c r="D108">
        <v>101</v>
      </c>
      <c r="E108" s="1">
        <f t="shared" si="17"/>
        <v>-913.69202165538263</v>
      </c>
      <c r="F108">
        <f t="shared" si="22"/>
        <v>-480.00434027777771</v>
      </c>
      <c r="G108" s="1">
        <f t="shared" si="23"/>
        <v>433.68768137760492</v>
      </c>
      <c r="H108" s="1">
        <f t="shared" si="18"/>
        <v>-68.572048611111029</v>
      </c>
      <c r="J108">
        <v>101</v>
      </c>
      <c r="K108" s="1">
        <f t="shared" si="19"/>
        <v>-859.34753183782709</v>
      </c>
      <c r="L108">
        <f t="shared" si="24"/>
        <v>-431.66666666666669</v>
      </c>
      <c r="M108" s="1">
        <f t="shared" si="25"/>
        <v>427.68086517116041</v>
      </c>
      <c r="N108" s="1">
        <f t="shared" si="20"/>
        <v>-20.234375</v>
      </c>
      <c r="P108">
        <v>101</v>
      </c>
      <c r="Q108" s="1">
        <f t="shared" si="21"/>
        <v>-847.50153257699378</v>
      </c>
      <c r="R108">
        <f t="shared" si="26"/>
        <v>-411.43229166666669</v>
      </c>
      <c r="S108" s="1">
        <f t="shared" si="27"/>
        <v>436.0692409103271</v>
      </c>
    </row>
    <row r="109" spans="2:19" x14ac:dyDescent="0.45">
      <c r="D109">
        <v>102</v>
      </c>
      <c r="E109" s="1">
        <f t="shared" si="17"/>
        <v>-913.69202165538263</v>
      </c>
      <c r="F109">
        <f t="shared" si="22"/>
        <v>-478.15104166666657</v>
      </c>
      <c r="G109" s="1">
        <f t="shared" si="23"/>
        <v>435.54097998871606</v>
      </c>
      <c r="H109" s="1">
        <f t="shared" si="18"/>
        <v>-68.307291666666572</v>
      </c>
      <c r="J109">
        <v>102</v>
      </c>
      <c r="K109" s="1">
        <f t="shared" si="19"/>
        <v>-859.34753183782709</v>
      </c>
      <c r="L109">
        <f t="shared" si="24"/>
        <v>-430</v>
      </c>
      <c r="M109" s="1">
        <f t="shared" si="25"/>
        <v>429.34753183782709</v>
      </c>
      <c r="N109" s="1">
        <f t="shared" si="20"/>
        <v>-20.15625</v>
      </c>
      <c r="P109">
        <v>102</v>
      </c>
      <c r="Q109" s="1">
        <f t="shared" si="21"/>
        <v>-847.50153257699378</v>
      </c>
      <c r="R109">
        <f t="shared" si="26"/>
        <v>-409.84375</v>
      </c>
      <c r="S109" s="1">
        <f t="shared" si="27"/>
        <v>437.65778257699378</v>
      </c>
    </row>
    <row r="110" spans="2:19" x14ac:dyDescent="0.45">
      <c r="D110">
        <v>103</v>
      </c>
      <c r="E110" s="1">
        <f t="shared" si="17"/>
        <v>-913.69202165538263</v>
      </c>
      <c r="F110">
        <f t="shared" si="22"/>
        <v>-476.29774305555549</v>
      </c>
      <c r="G110" s="1">
        <f t="shared" si="23"/>
        <v>437.39427859982715</v>
      </c>
      <c r="H110" s="1">
        <f t="shared" si="18"/>
        <v>-68.042534722222172</v>
      </c>
      <c r="J110">
        <v>103</v>
      </c>
      <c r="K110" s="1">
        <f t="shared" si="19"/>
        <v>-859.34753183782709</v>
      </c>
      <c r="L110">
        <f t="shared" si="24"/>
        <v>-428.33333333333331</v>
      </c>
      <c r="M110" s="1">
        <f t="shared" si="25"/>
        <v>431.01419850449378</v>
      </c>
      <c r="N110" s="1">
        <f t="shared" si="20"/>
        <v>-20.078125</v>
      </c>
      <c r="P110">
        <v>103</v>
      </c>
      <c r="Q110" s="1">
        <f t="shared" si="21"/>
        <v>-847.50153257699378</v>
      </c>
      <c r="R110">
        <f t="shared" si="26"/>
        <v>-408.25520833333331</v>
      </c>
      <c r="S110" s="1">
        <f t="shared" si="27"/>
        <v>439.24632424366047</v>
      </c>
    </row>
    <row r="111" spans="2:19" x14ac:dyDescent="0.45">
      <c r="D111">
        <v>104</v>
      </c>
      <c r="E111" s="1">
        <f t="shared" si="17"/>
        <v>-913.69202165538263</v>
      </c>
      <c r="F111">
        <f t="shared" si="22"/>
        <v>-474.44444444444434</v>
      </c>
      <c r="G111" s="1">
        <f t="shared" si="23"/>
        <v>439.24757721093829</v>
      </c>
      <c r="H111" s="1">
        <f t="shared" si="18"/>
        <v>-67.777777777777658</v>
      </c>
      <c r="J111">
        <v>104</v>
      </c>
      <c r="K111" s="1">
        <f t="shared" si="19"/>
        <v>-859.34753183782709</v>
      </c>
      <c r="L111">
        <f t="shared" si="24"/>
        <v>-426.66666666666669</v>
      </c>
      <c r="M111" s="1">
        <f t="shared" si="25"/>
        <v>432.68086517116041</v>
      </c>
      <c r="N111" s="1">
        <f t="shared" si="20"/>
        <v>-20</v>
      </c>
      <c r="P111">
        <v>104</v>
      </c>
      <c r="Q111" s="1">
        <f t="shared" si="21"/>
        <v>-847.50153257699378</v>
      </c>
      <c r="R111">
        <f t="shared" si="26"/>
        <v>-406.66666666666669</v>
      </c>
      <c r="S111" s="1">
        <f t="shared" si="27"/>
        <v>440.8348659103271</v>
      </c>
    </row>
    <row r="112" spans="2:19" x14ac:dyDescent="0.45">
      <c r="D112">
        <v>105</v>
      </c>
      <c r="E112" s="1">
        <f t="shared" si="17"/>
        <v>-913.69202165538263</v>
      </c>
      <c r="F112">
        <f t="shared" si="22"/>
        <v>-472.59114583333326</v>
      </c>
      <c r="G112" s="1">
        <f t="shared" si="23"/>
        <v>441.10087582204937</v>
      </c>
      <c r="H112" s="1">
        <f t="shared" si="18"/>
        <v>-67.513020833333258</v>
      </c>
      <c r="J112">
        <v>105</v>
      </c>
      <c r="K112" s="1">
        <f t="shared" si="19"/>
        <v>-859.34753183782709</v>
      </c>
      <c r="L112">
        <f t="shared" si="24"/>
        <v>-425</v>
      </c>
      <c r="M112" s="1">
        <f t="shared" si="25"/>
        <v>434.34753183782709</v>
      </c>
      <c r="N112" s="1">
        <f t="shared" si="20"/>
        <v>-19.921875</v>
      </c>
      <c r="P112">
        <v>105</v>
      </c>
      <c r="Q112" s="1">
        <f t="shared" si="21"/>
        <v>-847.50153257699378</v>
      </c>
      <c r="R112">
        <f t="shared" si="26"/>
        <v>-405.078125</v>
      </c>
      <c r="S112" s="1">
        <f t="shared" si="27"/>
        <v>442.42340757699378</v>
      </c>
    </row>
    <row r="113" spans="4:19" x14ac:dyDescent="0.45">
      <c r="D113">
        <v>106</v>
      </c>
      <c r="E113" s="1">
        <f t="shared" si="17"/>
        <v>-913.69202165538263</v>
      </c>
      <c r="F113">
        <f t="shared" si="22"/>
        <v>-470.73784722222211</v>
      </c>
      <c r="G113" s="1">
        <f t="shared" si="23"/>
        <v>442.95417443316052</v>
      </c>
      <c r="H113" s="1">
        <f t="shared" si="18"/>
        <v>-67.2482638888888</v>
      </c>
      <c r="J113">
        <v>106</v>
      </c>
      <c r="K113" s="1">
        <f t="shared" si="19"/>
        <v>-859.34753183782709</v>
      </c>
      <c r="L113">
        <f t="shared" si="24"/>
        <v>-423.33333333333331</v>
      </c>
      <c r="M113" s="1">
        <f t="shared" si="25"/>
        <v>436.01419850449378</v>
      </c>
      <c r="N113" s="1">
        <f t="shared" si="20"/>
        <v>-19.84375</v>
      </c>
      <c r="P113">
        <v>106</v>
      </c>
      <c r="Q113" s="1">
        <f t="shared" si="21"/>
        <v>-847.50153257699378</v>
      </c>
      <c r="R113">
        <f t="shared" si="26"/>
        <v>-403.48958333333331</v>
      </c>
      <c r="S113" s="1">
        <f t="shared" si="27"/>
        <v>444.01194924366047</v>
      </c>
    </row>
    <row r="114" spans="4:19" x14ac:dyDescent="0.45">
      <c r="D114">
        <v>107</v>
      </c>
      <c r="E114" s="1">
        <f t="shared" si="17"/>
        <v>-913.69202165538263</v>
      </c>
      <c r="F114">
        <f t="shared" si="22"/>
        <v>-468.88454861111103</v>
      </c>
      <c r="G114" s="1">
        <f t="shared" si="23"/>
        <v>444.8074730442716</v>
      </c>
      <c r="H114" s="1">
        <f t="shared" si="18"/>
        <v>-66.983506944444343</v>
      </c>
      <c r="J114">
        <v>107</v>
      </c>
      <c r="K114" s="1">
        <f t="shared" si="19"/>
        <v>-859.34753183782709</v>
      </c>
      <c r="L114">
        <f t="shared" si="24"/>
        <v>-421.66666666666669</v>
      </c>
      <c r="M114" s="1">
        <f t="shared" si="25"/>
        <v>437.68086517116041</v>
      </c>
      <c r="N114" s="1">
        <f t="shared" si="20"/>
        <v>-19.765625</v>
      </c>
      <c r="P114">
        <v>107</v>
      </c>
      <c r="Q114" s="1">
        <f t="shared" si="21"/>
        <v>-847.50153257699378</v>
      </c>
      <c r="R114">
        <f t="shared" si="26"/>
        <v>-401.90104166666669</v>
      </c>
      <c r="S114" s="1">
        <f t="shared" si="27"/>
        <v>445.6004909103271</v>
      </c>
    </row>
    <row r="115" spans="4:19" x14ac:dyDescent="0.45">
      <c r="D115">
        <v>108</v>
      </c>
      <c r="E115" s="1">
        <f t="shared" si="17"/>
        <v>-913.69202165538263</v>
      </c>
      <c r="F115">
        <f t="shared" si="22"/>
        <v>-467.03124999999994</v>
      </c>
      <c r="G115" s="1">
        <f t="shared" si="23"/>
        <v>446.66077165538269</v>
      </c>
      <c r="H115" s="1">
        <f t="shared" si="18"/>
        <v>-66.718749999999943</v>
      </c>
      <c r="J115">
        <v>108</v>
      </c>
      <c r="K115" s="1">
        <f t="shared" si="19"/>
        <v>-859.34753183782709</v>
      </c>
      <c r="L115">
        <f t="shared" si="24"/>
        <v>-420</v>
      </c>
      <c r="M115" s="1">
        <f t="shared" si="25"/>
        <v>439.34753183782709</v>
      </c>
      <c r="N115" s="1">
        <f t="shared" si="20"/>
        <v>-19.6875</v>
      </c>
      <c r="P115">
        <v>108</v>
      </c>
      <c r="Q115" s="1">
        <f t="shared" si="21"/>
        <v>-847.50153257699378</v>
      </c>
      <c r="R115">
        <f t="shared" si="26"/>
        <v>-400.3125</v>
      </c>
      <c r="S115" s="1">
        <f t="shared" si="27"/>
        <v>447.18903257699378</v>
      </c>
    </row>
    <row r="116" spans="4:19" x14ac:dyDescent="0.45">
      <c r="D116">
        <v>109</v>
      </c>
      <c r="E116" s="1">
        <f t="shared" si="17"/>
        <v>-913.69202165538263</v>
      </c>
      <c r="F116">
        <f t="shared" si="22"/>
        <v>-465.1779513888888</v>
      </c>
      <c r="G116" s="1">
        <f t="shared" si="23"/>
        <v>448.51407026649383</v>
      </c>
      <c r="H116" s="1">
        <f t="shared" si="18"/>
        <v>-66.453993055555486</v>
      </c>
      <c r="J116">
        <v>109</v>
      </c>
      <c r="K116" s="1">
        <f t="shared" si="19"/>
        <v>-859.34753183782709</v>
      </c>
      <c r="L116">
        <f t="shared" si="24"/>
        <v>-418.33333333333331</v>
      </c>
      <c r="M116" s="1">
        <f t="shared" si="25"/>
        <v>441.01419850449378</v>
      </c>
      <c r="N116" s="1">
        <f t="shared" si="20"/>
        <v>-19.609375</v>
      </c>
      <c r="P116">
        <v>109</v>
      </c>
      <c r="Q116" s="1">
        <f t="shared" si="21"/>
        <v>-847.50153257699378</v>
      </c>
      <c r="R116">
        <f t="shared" si="26"/>
        <v>-398.72395833333331</v>
      </c>
      <c r="S116" s="1">
        <f t="shared" si="27"/>
        <v>448.77757424366047</v>
      </c>
    </row>
    <row r="117" spans="4:19" x14ac:dyDescent="0.45">
      <c r="D117">
        <v>110</v>
      </c>
      <c r="E117" s="1">
        <f t="shared" si="17"/>
        <v>-913.69202165538263</v>
      </c>
      <c r="F117">
        <f t="shared" si="22"/>
        <v>-463.32465277777771</v>
      </c>
      <c r="G117" s="1">
        <f t="shared" si="23"/>
        <v>450.36736887760492</v>
      </c>
      <c r="H117" s="1">
        <f t="shared" si="18"/>
        <v>-66.189236111111029</v>
      </c>
      <c r="J117">
        <v>110</v>
      </c>
      <c r="K117" s="1">
        <f t="shared" si="19"/>
        <v>-859.34753183782709</v>
      </c>
      <c r="L117">
        <f t="shared" si="24"/>
        <v>-416.66666666666669</v>
      </c>
      <c r="M117" s="1">
        <f t="shared" si="25"/>
        <v>442.68086517116041</v>
      </c>
      <c r="N117" s="1">
        <f t="shared" si="20"/>
        <v>-19.53125</v>
      </c>
      <c r="P117">
        <v>110</v>
      </c>
      <c r="Q117" s="1">
        <f t="shared" si="21"/>
        <v>-847.50153257699378</v>
      </c>
      <c r="R117">
        <f t="shared" si="26"/>
        <v>-397.13541666666669</v>
      </c>
      <c r="S117" s="1">
        <f t="shared" si="27"/>
        <v>450.3661159103271</v>
      </c>
    </row>
    <row r="118" spans="4:19" x14ac:dyDescent="0.45">
      <c r="D118">
        <v>111</v>
      </c>
      <c r="E118" s="1">
        <f t="shared" si="17"/>
        <v>-913.69202165538263</v>
      </c>
      <c r="F118">
        <f t="shared" si="22"/>
        <v>-461.47135416666657</v>
      </c>
      <c r="G118" s="1">
        <f t="shared" si="23"/>
        <v>452.22066748871606</v>
      </c>
      <c r="H118" s="1">
        <f t="shared" si="18"/>
        <v>-65.924479166666572</v>
      </c>
      <c r="J118">
        <v>111</v>
      </c>
      <c r="K118" s="1">
        <f t="shared" si="19"/>
        <v>-859.34753183782709</v>
      </c>
      <c r="L118">
        <f t="shared" si="24"/>
        <v>-415</v>
      </c>
      <c r="M118" s="1">
        <f t="shared" si="25"/>
        <v>444.34753183782709</v>
      </c>
      <c r="N118" s="1">
        <f t="shared" si="20"/>
        <v>-19.453125</v>
      </c>
      <c r="P118">
        <v>111</v>
      </c>
      <c r="Q118" s="1">
        <f t="shared" si="21"/>
        <v>-847.50153257699378</v>
      </c>
      <c r="R118">
        <f t="shared" si="26"/>
        <v>-395.546875</v>
      </c>
      <c r="S118" s="1">
        <f t="shared" si="27"/>
        <v>451.95465757699378</v>
      </c>
    </row>
    <row r="119" spans="4:19" x14ac:dyDescent="0.45">
      <c r="D119">
        <v>112</v>
      </c>
      <c r="E119" s="1">
        <f t="shared" si="17"/>
        <v>-913.69202165538263</v>
      </c>
      <c r="F119">
        <f t="shared" si="22"/>
        <v>-459.61805555555549</v>
      </c>
      <c r="G119" s="1">
        <f t="shared" si="23"/>
        <v>454.07396609982715</v>
      </c>
      <c r="H119" s="1">
        <f t="shared" si="18"/>
        <v>-65.659722222222172</v>
      </c>
      <c r="J119">
        <v>112</v>
      </c>
      <c r="K119" s="1">
        <f t="shared" si="19"/>
        <v>-859.34753183782709</v>
      </c>
      <c r="L119">
        <f t="shared" si="24"/>
        <v>-413.33333333333331</v>
      </c>
      <c r="M119" s="1">
        <f t="shared" si="25"/>
        <v>446.01419850449378</v>
      </c>
      <c r="N119" s="1">
        <f t="shared" si="20"/>
        <v>-19.375</v>
      </c>
      <c r="P119">
        <v>112</v>
      </c>
      <c r="Q119" s="1">
        <f t="shared" si="21"/>
        <v>-847.50153257699378</v>
      </c>
      <c r="R119">
        <f t="shared" si="26"/>
        <v>-393.95833333333331</v>
      </c>
      <c r="S119" s="1">
        <f t="shared" si="27"/>
        <v>453.54319924366047</v>
      </c>
    </row>
    <row r="120" spans="4:19" x14ac:dyDescent="0.45">
      <c r="D120">
        <v>113</v>
      </c>
      <c r="E120" s="1">
        <f t="shared" si="17"/>
        <v>-913.69202165538263</v>
      </c>
      <c r="F120">
        <f t="shared" si="22"/>
        <v>-457.76475694444434</v>
      </c>
      <c r="G120" s="1">
        <f t="shared" si="23"/>
        <v>455.92726471093829</v>
      </c>
      <c r="H120" s="1">
        <f t="shared" si="18"/>
        <v>-65.394965277777658</v>
      </c>
      <c r="J120">
        <v>113</v>
      </c>
      <c r="K120" s="1">
        <f t="shared" si="19"/>
        <v>-859.34753183782709</v>
      </c>
      <c r="L120">
        <f t="shared" si="24"/>
        <v>-411.66666666666669</v>
      </c>
      <c r="M120" s="1">
        <f t="shared" si="25"/>
        <v>447.68086517116041</v>
      </c>
      <c r="N120" s="1">
        <f t="shared" si="20"/>
        <v>-19.296875</v>
      </c>
      <c r="P120">
        <v>113</v>
      </c>
      <c r="Q120" s="1">
        <f t="shared" si="21"/>
        <v>-847.50153257699378</v>
      </c>
      <c r="R120">
        <f t="shared" si="26"/>
        <v>-392.36979166666669</v>
      </c>
      <c r="S120" s="1">
        <f t="shared" si="27"/>
        <v>455.1317409103271</v>
      </c>
    </row>
    <row r="121" spans="4:19" x14ac:dyDescent="0.45">
      <c r="D121">
        <v>114</v>
      </c>
      <c r="E121" s="1">
        <f t="shared" si="17"/>
        <v>-913.69202165538263</v>
      </c>
      <c r="F121">
        <f t="shared" si="22"/>
        <v>-455.91145833333326</v>
      </c>
      <c r="G121" s="1">
        <f t="shared" si="23"/>
        <v>457.78056332204937</v>
      </c>
      <c r="H121" s="1">
        <f t="shared" si="18"/>
        <v>-65.130208333333258</v>
      </c>
      <c r="J121">
        <v>114</v>
      </c>
      <c r="K121" s="1">
        <f t="shared" si="19"/>
        <v>-859.34753183782709</v>
      </c>
      <c r="L121">
        <f t="shared" si="24"/>
        <v>-410</v>
      </c>
      <c r="M121" s="1">
        <f t="shared" si="25"/>
        <v>449.34753183782709</v>
      </c>
      <c r="N121" s="1">
        <f t="shared" si="20"/>
        <v>-19.21875</v>
      </c>
      <c r="P121">
        <v>114</v>
      </c>
      <c r="Q121" s="1">
        <f t="shared" si="21"/>
        <v>-847.50153257699378</v>
      </c>
      <c r="R121">
        <f t="shared" si="26"/>
        <v>-390.78125</v>
      </c>
      <c r="S121" s="1">
        <f t="shared" si="27"/>
        <v>456.72028257699378</v>
      </c>
    </row>
    <row r="122" spans="4:19" x14ac:dyDescent="0.45">
      <c r="D122">
        <v>115</v>
      </c>
      <c r="E122" s="1">
        <f t="shared" si="17"/>
        <v>-913.69202165538263</v>
      </c>
      <c r="F122">
        <f t="shared" si="22"/>
        <v>-454.05815972222211</v>
      </c>
      <c r="G122" s="1">
        <f t="shared" si="23"/>
        <v>459.63386193316052</v>
      </c>
      <c r="H122" s="1">
        <f t="shared" si="18"/>
        <v>-64.8654513888888</v>
      </c>
      <c r="J122">
        <v>115</v>
      </c>
      <c r="K122" s="1">
        <f t="shared" si="19"/>
        <v>-859.34753183782709</v>
      </c>
      <c r="L122">
        <f t="shared" si="24"/>
        <v>-408.33333333333331</v>
      </c>
      <c r="M122" s="1">
        <f t="shared" si="25"/>
        <v>451.01419850449378</v>
      </c>
      <c r="N122" s="1">
        <f t="shared" si="20"/>
        <v>-19.140625</v>
      </c>
      <c r="P122">
        <v>115</v>
      </c>
      <c r="Q122" s="1">
        <f t="shared" si="21"/>
        <v>-847.50153257699378</v>
      </c>
      <c r="R122">
        <f t="shared" si="26"/>
        <v>-389.19270833333331</v>
      </c>
      <c r="S122" s="1">
        <f t="shared" si="27"/>
        <v>458.30882424366047</v>
      </c>
    </row>
    <row r="123" spans="4:19" x14ac:dyDescent="0.45">
      <c r="D123">
        <v>116</v>
      </c>
      <c r="E123" s="1">
        <f t="shared" si="17"/>
        <v>-913.69202165538263</v>
      </c>
      <c r="F123">
        <f t="shared" si="22"/>
        <v>-452.20486111111103</v>
      </c>
      <c r="G123" s="1">
        <f t="shared" si="23"/>
        <v>461.4871605442716</v>
      </c>
      <c r="H123" s="1">
        <f t="shared" si="18"/>
        <v>-64.600694444444343</v>
      </c>
      <c r="J123">
        <v>116</v>
      </c>
      <c r="K123" s="1">
        <f t="shared" si="19"/>
        <v>-859.34753183782709</v>
      </c>
      <c r="L123">
        <f t="shared" si="24"/>
        <v>-406.66666666666669</v>
      </c>
      <c r="M123" s="1">
        <f t="shared" si="25"/>
        <v>452.68086517116041</v>
      </c>
      <c r="N123" s="1">
        <f t="shared" si="20"/>
        <v>-19.0625</v>
      </c>
      <c r="P123">
        <v>116</v>
      </c>
      <c r="Q123" s="1">
        <f t="shared" si="21"/>
        <v>-847.50153257699378</v>
      </c>
      <c r="R123">
        <f t="shared" si="26"/>
        <v>-387.60416666666669</v>
      </c>
      <c r="S123" s="1">
        <f t="shared" si="27"/>
        <v>459.8973659103271</v>
      </c>
    </row>
    <row r="124" spans="4:19" x14ac:dyDescent="0.45">
      <c r="D124">
        <v>117</v>
      </c>
      <c r="E124" s="1">
        <f t="shared" si="17"/>
        <v>-913.69202165538263</v>
      </c>
      <c r="F124">
        <f t="shared" si="22"/>
        <v>-450.35156249999994</v>
      </c>
      <c r="G124" s="1">
        <f t="shared" si="23"/>
        <v>463.34045915538269</v>
      </c>
      <c r="H124" s="1">
        <f t="shared" si="18"/>
        <v>-64.335937499999943</v>
      </c>
      <c r="J124">
        <v>117</v>
      </c>
      <c r="K124" s="1">
        <f t="shared" si="19"/>
        <v>-859.34753183782709</v>
      </c>
      <c r="L124">
        <f t="shared" si="24"/>
        <v>-405</v>
      </c>
      <c r="M124" s="1">
        <f t="shared" si="25"/>
        <v>454.34753183782709</v>
      </c>
      <c r="N124" s="1">
        <f t="shared" si="20"/>
        <v>-18.984375</v>
      </c>
      <c r="P124">
        <v>117</v>
      </c>
      <c r="Q124" s="1">
        <f t="shared" si="21"/>
        <v>-847.50153257699378</v>
      </c>
      <c r="R124">
        <f t="shared" si="26"/>
        <v>-386.015625</v>
      </c>
      <c r="S124" s="1">
        <f t="shared" si="27"/>
        <v>461.48590757699378</v>
      </c>
    </row>
    <row r="125" spans="4:19" x14ac:dyDescent="0.45">
      <c r="D125">
        <v>118</v>
      </c>
      <c r="E125" s="1">
        <f t="shared" si="17"/>
        <v>-913.69202165538263</v>
      </c>
      <c r="F125">
        <f t="shared" si="22"/>
        <v>-448.4982638888888</v>
      </c>
      <c r="G125" s="1">
        <f t="shared" si="23"/>
        <v>465.19375776649383</v>
      </c>
      <c r="H125" s="1">
        <f t="shared" si="18"/>
        <v>-64.071180555555486</v>
      </c>
      <c r="J125">
        <v>118</v>
      </c>
      <c r="K125" s="1">
        <f t="shared" si="19"/>
        <v>-859.34753183782709</v>
      </c>
      <c r="L125">
        <f t="shared" si="24"/>
        <v>-403.33333333333331</v>
      </c>
      <c r="M125" s="1">
        <f t="shared" si="25"/>
        <v>456.01419850449378</v>
      </c>
      <c r="N125" s="1">
        <f t="shared" si="20"/>
        <v>-18.90625</v>
      </c>
      <c r="P125">
        <v>118</v>
      </c>
      <c r="Q125" s="1">
        <f t="shared" si="21"/>
        <v>-847.50153257699378</v>
      </c>
      <c r="R125">
        <f t="shared" si="26"/>
        <v>-384.42708333333331</v>
      </c>
      <c r="S125" s="1">
        <f t="shared" si="27"/>
        <v>463.07444924366047</v>
      </c>
    </row>
    <row r="126" spans="4:19" x14ac:dyDescent="0.45">
      <c r="D126">
        <v>119</v>
      </c>
      <c r="E126" s="1">
        <f t="shared" si="17"/>
        <v>-913.69202165538263</v>
      </c>
      <c r="F126">
        <f t="shared" si="22"/>
        <v>-446.64496527777771</v>
      </c>
      <c r="G126" s="1">
        <f t="shared" si="23"/>
        <v>467.04705637760492</v>
      </c>
      <c r="H126" s="1">
        <f t="shared" si="18"/>
        <v>-63.806423611111029</v>
      </c>
      <c r="J126">
        <v>119</v>
      </c>
      <c r="K126" s="1">
        <f t="shared" si="19"/>
        <v>-859.34753183782709</v>
      </c>
      <c r="L126">
        <f t="shared" si="24"/>
        <v>-401.66666666666669</v>
      </c>
      <c r="M126" s="1">
        <f t="shared" si="25"/>
        <v>457.68086517116041</v>
      </c>
      <c r="N126" s="1">
        <f t="shared" si="20"/>
        <v>-18.828125</v>
      </c>
      <c r="P126">
        <v>119</v>
      </c>
      <c r="Q126" s="1">
        <f t="shared" si="21"/>
        <v>-847.50153257699378</v>
      </c>
      <c r="R126">
        <f t="shared" si="26"/>
        <v>-382.83854166666669</v>
      </c>
      <c r="S126" s="1">
        <f t="shared" si="27"/>
        <v>464.6629909103271</v>
      </c>
    </row>
    <row r="127" spans="4:19" x14ac:dyDescent="0.45">
      <c r="D127">
        <v>120</v>
      </c>
      <c r="E127" s="1">
        <f t="shared" si="17"/>
        <v>-913.69202165538263</v>
      </c>
      <c r="F127">
        <f t="shared" si="22"/>
        <v>-444.79166666666657</v>
      </c>
      <c r="G127" s="1">
        <f t="shared" si="23"/>
        <v>468.90035498871606</v>
      </c>
      <c r="H127" s="1">
        <f t="shared" si="18"/>
        <v>-63.541666666666572</v>
      </c>
      <c r="J127">
        <v>120</v>
      </c>
      <c r="K127" s="1">
        <f t="shared" si="19"/>
        <v>-859.34753183782709</v>
      </c>
      <c r="L127">
        <f t="shared" si="24"/>
        <v>-400</v>
      </c>
      <c r="M127" s="1">
        <f t="shared" si="25"/>
        <v>459.34753183782709</v>
      </c>
      <c r="N127" s="1">
        <f t="shared" si="20"/>
        <v>-18.75</v>
      </c>
      <c r="P127">
        <v>120</v>
      </c>
      <c r="Q127" s="1">
        <f t="shared" si="21"/>
        <v>-847.50153257699378</v>
      </c>
      <c r="R127">
        <f t="shared" si="26"/>
        <v>-381.25</v>
      </c>
      <c r="S127" s="1">
        <f t="shared" si="27"/>
        <v>466.25153257699378</v>
      </c>
    </row>
    <row r="128" spans="4:19" x14ac:dyDescent="0.45">
      <c r="D128">
        <v>121</v>
      </c>
      <c r="E128" s="1">
        <f t="shared" si="17"/>
        <v>-913.69202165538263</v>
      </c>
      <c r="F128">
        <f t="shared" si="22"/>
        <v>-442.93836805555549</v>
      </c>
      <c r="G128" s="1">
        <f t="shared" si="23"/>
        <v>470.75365359982715</v>
      </c>
      <c r="H128" s="1">
        <f t="shared" si="18"/>
        <v>-63.276909722222172</v>
      </c>
      <c r="J128">
        <v>121</v>
      </c>
      <c r="K128" s="1">
        <f t="shared" si="19"/>
        <v>-859.34753183782709</v>
      </c>
      <c r="L128">
        <f t="shared" si="24"/>
        <v>-398.33333333333331</v>
      </c>
      <c r="M128" s="1">
        <f t="shared" si="25"/>
        <v>461.01419850449378</v>
      </c>
      <c r="N128" s="1">
        <f t="shared" si="20"/>
        <v>-18.671875</v>
      </c>
      <c r="P128">
        <v>121</v>
      </c>
      <c r="Q128" s="1">
        <f t="shared" si="21"/>
        <v>-847.50153257699378</v>
      </c>
      <c r="R128">
        <f t="shared" si="26"/>
        <v>-379.66145833333331</v>
      </c>
      <c r="S128" s="1">
        <f t="shared" si="27"/>
        <v>467.84007424366047</v>
      </c>
    </row>
    <row r="129" spans="4:19" x14ac:dyDescent="0.45">
      <c r="D129">
        <v>122</v>
      </c>
      <c r="E129" s="1">
        <f t="shared" si="17"/>
        <v>-913.69202165538263</v>
      </c>
      <c r="F129">
        <f t="shared" si="22"/>
        <v>-441.08506944444434</v>
      </c>
      <c r="G129" s="1">
        <f t="shared" si="23"/>
        <v>472.60695221093829</v>
      </c>
      <c r="H129" s="1">
        <f t="shared" si="18"/>
        <v>-63.012152777777658</v>
      </c>
      <c r="J129">
        <v>122</v>
      </c>
      <c r="K129" s="1">
        <f t="shared" si="19"/>
        <v>-859.34753183782709</v>
      </c>
      <c r="L129">
        <f t="shared" si="24"/>
        <v>-396.66666666666669</v>
      </c>
      <c r="M129" s="1">
        <f t="shared" si="25"/>
        <v>462.68086517116041</v>
      </c>
      <c r="N129" s="1">
        <f t="shared" si="20"/>
        <v>-18.59375</v>
      </c>
      <c r="P129">
        <v>122</v>
      </c>
      <c r="Q129" s="1">
        <f t="shared" si="21"/>
        <v>-847.50153257699378</v>
      </c>
      <c r="R129">
        <f t="shared" si="26"/>
        <v>-378.07291666666669</v>
      </c>
      <c r="S129" s="1">
        <f t="shared" si="27"/>
        <v>469.4286159103271</v>
      </c>
    </row>
    <row r="130" spans="4:19" x14ac:dyDescent="0.45">
      <c r="D130">
        <v>123</v>
      </c>
      <c r="E130" s="1">
        <f t="shared" si="17"/>
        <v>-913.69202165538263</v>
      </c>
      <c r="F130">
        <f t="shared" si="22"/>
        <v>-439.23177083333326</v>
      </c>
      <c r="G130" s="1">
        <f t="shared" si="23"/>
        <v>474.46025082204937</v>
      </c>
      <c r="H130" s="1">
        <f t="shared" si="18"/>
        <v>-62.747395833333258</v>
      </c>
      <c r="J130">
        <v>123</v>
      </c>
      <c r="K130" s="1">
        <f t="shared" si="19"/>
        <v>-859.34753183782709</v>
      </c>
      <c r="L130">
        <f t="shared" si="24"/>
        <v>-395</v>
      </c>
      <c r="M130" s="1">
        <f t="shared" si="25"/>
        <v>464.34753183782709</v>
      </c>
      <c r="N130" s="1">
        <f t="shared" si="20"/>
        <v>-18.515625</v>
      </c>
      <c r="P130">
        <v>123</v>
      </c>
      <c r="Q130" s="1">
        <f t="shared" si="21"/>
        <v>-847.50153257699378</v>
      </c>
      <c r="R130">
        <f t="shared" si="26"/>
        <v>-376.484375</v>
      </c>
      <c r="S130" s="1">
        <f t="shared" si="27"/>
        <v>471.01715757699378</v>
      </c>
    </row>
    <row r="131" spans="4:19" x14ac:dyDescent="0.45">
      <c r="D131">
        <v>124</v>
      </c>
      <c r="E131" s="1">
        <f t="shared" si="17"/>
        <v>-913.69202165538263</v>
      </c>
      <c r="F131">
        <f t="shared" si="22"/>
        <v>-437.37847222222211</v>
      </c>
      <c r="G131" s="1">
        <f t="shared" si="23"/>
        <v>476.31354943316052</v>
      </c>
      <c r="H131" s="1">
        <f t="shared" si="18"/>
        <v>-62.4826388888888</v>
      </c>
      <c r="J131">
        <v>124</v>
      </c>
      <c r="K131" s="1">
        <f t="shared" si="19"/>
        <v>-859.34753183782709</v>
      </c>
      <c r="L131">
        <f t="shared" si="24"/>
        <v>-393.33333333333331</v>
      </c>
      <c r="M131" s="1">
        <f t="shared" si="25"/>
        <v>466.01419850449378</v>
      </c>
      <c r="N131" s="1">
        <f t="shared" si="20"/>
        <v>-18.4375</v>
      </c>
      <c r="P131">
        <v>124</v>
      </c>
      <c r="Q131" s="1">
        <f t="shared" si="21"/>
        <v>-847.50153257699378</v>
      </c>
      <c r="R131">
        <f t="shared" si="26"/>
        <v>-374.89583333333331</v>
      </c>
      <c r="S131" s="1">
        <f t="shared" si="27"/>
        <v>472.60569924366047</v>
      </c>
    </row>
    <row r="132" spans="4:19" x14ac:dyDescent="0.45">
      <c r="D132">
        <v>125</v>
      </c>
      <c r="E132" s="1">
        <f t="shared" si="17"/>
        <v>-913.69202165538263</v>
      </c>
      <c r="F132">
        <f t="shared" si="22"/>
        <v>-435.52517361111103</v>
      </c>
      <c r="G132" s="1">
        <f t="shared" si="23"/>
        <v>478.1668480442716</v>
      </c>
      <c r="H132" s="1">
        <f t="shared" si="18"/>
        <v>-62.217881944444343</v>
      </c>
      <c r="J132">
        <v>125</v>
      </c>
      <c r="K132" s="1">
        <f t="shared" si="19"/>
        <v>-859.34753183782709</v>
      </c>
      <c r="L132">
        <f t="shared" si="24"/>
        <v>-391.66666666666669</v>
      </c>
      <c r="M132" s="1">
        <f t="shared" si="25"/>
        <v>467.68086517116041</v>
      </c>
      <c r="N132" s="1">
        <f t="shared" si="20"/>
        <v>-18.359375</v>
      </c>
      <c r="P132">
        <v>125</v>
      </c>
      <c r="Q132" s="1">
        <f t="shared" si="21"/>
        <v>-847.50153257699378</v>
      </c>
      <c r="R132">
        <f t="shared" si="26"/>
        <v>-373.30729166666669</v>
      </c>
      <c r="S132" s="1">
        <f t="shared" si="27"/>
        <v>474.1942409103271</v>
      </c>
    </row>
    <row r="133" spans="4:19" x14ac:dyDescent="0.45">
      <c r="D133">
        <v>126</v>
      </c>
      <c r="E133" s="1">
        <f t="shared" si="17"/>
        <v>-913.69202165538263</v>
      </c>
      <c r="F133">
        <f t="shared" si="22"/>
        <v>-433.67187499999994</v>
      </c>
      <c r="G133" s="1">
        <f t="shared" si="23"/>
        <v>480.02014665538269</v>
      </c>
      <c r="H133" s="1">
        <f t="shared" si="18"/>
        <v>-61.953124999999943</v>
      </c>
      <c r="J133">
        <v>126</v>
      </c>
      <c r="K133" s="1">
        <f t="shared" si="19"/>
        <v>-859.34753183782709</v>
      </c>
      <c r="L133">
        <f t="shared" si="24"/>
        <v>-390</v>
      </c>
      <c r="M133" s="1">
        <f t="shared" si="25"/>
        <v>469.34753183782709</v>
      </c>
      <c r="N133" s="1">
        <f t="shared" si="20"/>
        <v>-18.28125</v>
      </c>
      <c r="P133">
        <v>126</v>
      </c>
      <c r="Q133" s="1">
        <f t="shared" si="21"/>
        <v>-847.50153257699378</v>
      </c>
      <c r="R133">
        <f t="shared" si="26"/>
        <v>-371.71875</v>
      </c>
      <c r="S133" s="1">
        <f t="shared" si="27"/>
        <v>475.78278257699378</v>
      </c>
    </row>
    <row r="134" spans="4:19" x14ac:dyDescent="0.45">
      <c r="D134">
        <v>127</v>
      </c>
      <c r="E134" s="1">
        <f t="shared" si="17"/>
        <v>-913.69202165538263</v>
      </c>
      <c r="F134">
        <f t="shared" si="22"/>
        <v>-431.8185763888888</v>
      </c>
      <c r="G134" s="1">
        <f t="shared" si="23"/>
        <v>481.87344526649383</v>
      </c>
      <c r="H134" s="1">
        <f t="shared" si="18"/>
        <v>-61.688368055555486</v>
      </c>
      <c r="J134">
        <v>127</v>
      </c>
      <c r="K134" s="1">
        <f t="shared" si="19"/>
        <v>-859.34753183782709</v>
      </c>
      <c r="L134">
        <f t="shared" si="24"/>
        <v>-388.33333333333331</v>
      </c>
      <c r="M134" s="1">
        <f t="shared" si="25"/>
        <v>471.01419850449378</v>
      </c>
      <c r="N134" s="1">
        <f t="shared" si="20"/>
        <v>-18.203125</v>
      </c>
      <c r="P134">
        <v>127</v>
      </c>
      <c r="Q134" s="1">
        <f t="shared" si="21"/>
        <v>-847.50153257699378</v>
      </c>
      <c r="R134">
        <f t="shared" si="26"/>
        <v>-370.13020833333331</v>
      </c>
      <c r="S134" s="1">
        <f t="shared" si="27"/>
        <v>477.37132424366047</v>
      </c>
    </row>
    <row r="135" spans="4:19" x14ac:dyDescent="0.45">
      <c r="D135">
        <v>128</v>
      </c>
      <c r="E135" s="1">
        <f t="shared" si="17"/>
        <v>-913.69202165538263</v>
      </c>
      <c r="F135">
        <f t="shared" si="22"/>
        <v>-429.96527777777771</v>
      </c>
      <c r="G135" s="1">
        <f t="shared" si="23"/>
        <v>483.72674387760492</v>
      </c>
      <c r="H135" s="1">
        <f t="shared" si="18"/>
        <v>-61.423611111111029</v>
      </c>
      <c r="J135">
        <v>128</v>
      </c>
      <c r="K135" s="1">
        <f t="shared" si="19"/>
        <v>-859.34753183782709</v>
      </c>
      <c r="L135">
        <f t="shared" si="24"/>
        <v>-386.66666666666669</v>
      </c>
      <c r="M135" s="1">
        <f t="shared" si="25"/>
        <v>472.68086517116041</v>
      </c>
      <c r="N135" s="1">
        <f t="shared" si="20"/>
        <v>-18.125</v>
      </c>
      <c r="P135">
        <v>128</v>
      </c>
      <c r="Q135" s="1">
        <f t="shared" si="21"/>
        <v>-847.50153257699378</v>
      </c>
      <c r="R135">
        <f t="shared" si="26"/>
        <v>-368.54166666666669</v>
      </c>
      <c r="S135" s="1">
        <f t="shared" si="27"/>
        <v>478.9598659103271</v>
      </c>
    </row>
    <row r="136" spans="4:19" x14ac:dyDescent="0.45">
      <c r="D136">
        <v>129</v>
      </c>
      <c r="E136" s="1">
        <f t="shared" si="17"/>
        <v>-913.69202165538263</v>
      </c>
      <c r="F136">
        <f t="shared" si="22"/>
        <v>-428.11197916666657</v>
      </c>
      <c r="G136" s="1">
        <f t="shared" si="23"/>
        <v>485.58004248871606</v>
      </c>
      <c r="H136" s="1">
        <f t="shared" si="18"/>
        <v>-61.158854166666572</v>
      </c>
      <c r="J136">
        <v>129</v>
      </c>
      <c r="K136" s="1">
        <f t="shared" si="19"/>
        <v>-859.34753183782709</v>
      </c>
      <c r="L136">
        <f t="shared" si="24"/>
        <v>-385</v>
      </c>
      <c r="M136" s="1">
        <f t="shared" si="25"/>
        <v>474.34753183782709</v>
      </c>
      <c r="N136" s="1">
        <f t="shared" si="20"/>
        <v>-18.046875</v>
      </c>
      <c r="P136">
        <v>129</v>
      </c>
      <c r="Q136" s="1">
        <f t="shared" si="21"/>
        <v>-847.50153257699378</v>
      </c>
      <c r="R136">
        <f t="shared" si="26"/>
        <v>-366.953125</v>
      </c>
      <c r="S136" s="1">
        <f t="shared" si="27"/>
        <v>480.54840757699378</v>
      </c>
    </row>
    <row r="137" spans="4:19" x14ac:dyDescent="0.45">
      <c r="D137">
        <v>130</v>
      </c>
      <c r="E137" s="1">
        <f t="shared" ref="E137:E200" si="28">PMT($E$4/100/12,30*12,$E$5,,0)</f>
        <v>-913.69202165538263</v>
      </c>
      <c r="F137">
        <f t="shared" si="22"/>
        <v>-426.25868055555549</v>
      </c>
      <c r="G137" s="1">
        <f t="shared" si="23"/>
        <v>487.43334109982715</v>
      </c>
      <c r="H137" s="1">
        <f t="shared" ref="H137:H200" si="29">F137-R137</f>
        <v>-60.894097222222172</v>
      </c>
      <c r="J137">
        <v>130</v>
      </c>
      <c r="K137" s="1">
        <f t="shared" ref="K137:K200" si="30">PMT($K$4/100/12,30*12,$K$5,,0)</f>
        <v>-859.34753183782709</v>
      </c>
      <c r="L137">
        <f t="shared" si="24"/>
        <v>-383.33333333333331</v>
      </c>
      <c r="M137" s="1">
        <f t="shared" si="25"/>
        <v>476.01419850449378</v>
      </c>
      <c r="N137" s="1">
        <f t="shared" ref="N137:N200" si="31">L137-R137</f>
        <v>-17.96875</v>
      </c>
      <c r="P137">
        <v>130</v>
      </c>
      <c r="Q137" s="1">
        <f t="shared" ref="Q137:Q200" si="32">PMT($Q$4/100/12,30*12,$Q$5,,0)</f>
        <v>-847.50153257699378</v>
      </c>
      <c r="R137">
        <f t="shared" si="26"/>
        <v>-365.36458333333331</v>
      </c>
      <c r="S137" s="1">
        <f t="shared" si="27"/>
        <v>482.13694924366047</v>
      </c>
    </row>
    <row r="138" spans="4:19" x14ac:dyDescent="0.45">
      <c r="D138">
        <v>131</v>
      </c>
      <c r="E138" s="1">
        <f t="shared" si="28"/>
        <v>-913.69202165538263</v>
      </c>
      <c r="F138">
        <f t="shared" si="22"/>
        <v>-424.40538194444434</v>
      </c>
      <c r="G138" s="1">
        <f t="shared" si="23"/>
        <v>489.28663971093829</v>
      </c>
      <c r="H138" s="1">
        <f t="shared" si="29"/>
        <v>-60.629340277777658</v>
      </c>
      <c r="J138">
        <v>131</v>
      </c>
      <c r="K138" s="1">
        <f t="shared" si="30"/>
        <v>-859.34753183782709</v>
      </c>
      <c r="L138">
        <f t="shared" si="24"/>
        <v>-381.66666666666669</v>
      </c>
      <c r="M138" s="1">
        <f t="shared" si="25"/>
        <v>477.68086517116041</v>
      </c>
      <c r="N138" s="1">
        <f t="shared" si="31"/>
        <v>-17.890625</v>
      </c>
      <c r="P138">
        <v>131</v>
      </c>
      <c r="Q138" s="1">
        <f t="shared" si="32"/>
        <v>-847.50153257699378</v>
      </c>
      <c r="R138">
        <f t="shared" si="26"/>
        <v>-363.77604166666669</v>
      </c>
      <c r="S138" s="1">
        <f t="shared" si="27"/>
        <v>483.7254909103271</v>
      </c>
    </row>
    <row r="139" spans="4:19" x14ac:dyDescent="0.45">
      <c r="D139">
        <v>132</v>
      </c>
      <c r="E139" s="1">
        <f t="shared" si="28"/>
        <v>-913.69202165538263</v>
      </c>
      <c r="F139">
        <f t="shared" si="22"/>
        <v>-422.55208333333326</v>
      </c>
      <c r="G139" s="1">
        <f t="shared" si="23"/>
        <v>491.13993832204937</v>
      </c>
      <c r="H139" s="1">
        <f t="shared" si="29"/>
        <v>-60.364583333333258</v>
      </c>
      <c r="J139">
        <v>132</v>
      </c>
      <c r="K139" s="1">
        <f t="shared" si="30"/>
        <v>-859.34753183782709</v>
      </c>
      <c r="L139">
        <f t="shared" si="24"/>
        <v>-380</v>
      </c>
      <c r="M139" s="1">
        <f t="shared" si="25"/>
        <v>479.34753183782709</v>
      </c>
      <c r="N139" s="1">
        <f t="shared" si="31"/>
        <v>-17.8125</v>
      </c>
      <c r="P139">
        <v>132</v>
      </c>
      <c r="Q139" s="1">
        <f t="shared" si="32"/>
        <v>-847.50153257699378</v>
      </c>
      <c r="R139">
        <f t="shared" si="26"/>
        <v>-362.1875</v>
      </c>
      <c r="S139" s="1">
        <f t="shared" si="27"/>
        <v>485.31403257699378</v>
      </c>
    </row>
    <row r="140" spans="4:19" x14ac:dyDescent="0.45">
      <c r="D140">
        <v>133</v>
      </c>
      <c r="E140" s="1">
        <f t="shared" si="28"/>
        <v>-913.69202165538263</v>
      </c>
      <c r="F140">
        <f t="shared" si="22"/>
        <v>-420.69878472222211</v>
      </c>
      <c r="G140" s="1">
        <f t="shared" si="23"/>
        <v>492.99323693316052</v>
      </c>
      <c r="H140" s="1">
        <f t="shared" si="29"/>
        <v>-60.0998263888888</v>
      </c>
      <c r="J140">
        <v>133</v>
      </c>
      <c r="K140" s="1">
        <f t="shared" si="30"/>
        <v>-859.34753183782709</v>
      </c>
      <c r="L140">
        <f t="shared" si="24"/>
        <v>-378.33333333333331</v>
      </c>
      <c r="M140" s="1">
        <f t="shared" si="25"/>
        <v>481.01419850449378</v>
      </c>
      <c r="N140" s="1">
        <f t="shared" si="31"/>
        <v>-17.734375</v>
      </c>
      <c r="P140">
        <v>133</v>
      </c>
      <c r="Q140" s="1">
        <f t="shared" si="32"/>
        <v>-847.50153257699378</v>
      </c>
      <c r="R140">
        <f t="shared" si="26"/>
        <v>-360.59895833333331</v>
      </c>
      <c r="S140" s="1">
        <f t="shared" si="27"/>
        <v>486.90257424366047</v>
      </c>
    </row>
    <row r="141" spans="4:19" x14ac:dyDescent="0.45">
      <c r="D141">
        <v>134</v>
      </c>
      <c r="E141" s="1">
        <f t="shared" si="28"/>
        <v>-913.69202165538263</v>
      </c>
      <c r="F141">
        <f t="shared" si="22"/>
        <v>-418.84548611111103</v>
      </c>
      <c r="G141" s="1">
        <f t="shared" si="23"/>
        <v>494.8465355442716</v>
      </c>
      <c r="H141" s="1">
        <f t="shared" si="29"/>
        <v>-59.835069444444343</v>
      </c>
      <c r="J141">
        <v>134</v>
      </c>
      <c r="K141" s="1">
        <f t="shared" si="30"/>
        <v>-859.34753183782709</v>
      </c>
      <c r="L141">
        <f t="shared" si="24"/>
        <v>-376.66666666666669</v>
      </c>
      <c r="M141" s="1">
        <f t="shared" si="25"/>
        <v>482.68086517116041</v>
      </c>
      <c r="N141" s="1">
        <f t="shared" si="31"/>
        <v>-17.65625</v>
      </c>
      <c r="P141">
        <v>134</v>
      </c>
      <c r="Q141" s="1">
        <f t="shared" si="32"/>
        <v>-847.50153257699378</v>
      </c>
      <c r="R141">
        <f t="shared" si="26"/>
        <v>-359.01041666666669</v>
      </c>
      <c r="S141" s="1">
        <f t="shared" si="27"/>
        <v>488.4911159103271</v>
      </c>
    </row>
    <row r="142" spans="4:19" x14ac:dyDescent="0.45">
      <c r="D142">
        <v>135</v>
      </c>
      <c r="E142" s="1">
        <f t="shared" si="28"/>
        <v>-913.69202165538263</v>
      </c>
      <c r="F142">
        <f t="shared" si="22"/>
        <v>-416.99218749999994</v>
      </c>
      <c r="G142" s="1">
        <f t="shared" si="23"/>
        <v>496.69983415538269</v>
      </c>
      <c r="H142" s="1">
        <f t="shared" si="29"/>
        <v>-59.570312499999943</v>
      </c>
      <c r="J142">
        <v>135</v>
      </c>
      <c r="K142" s="1">
        <f t="shared" si="30"/>
        <v>-859.34753183782709</v>
      </c>
      <c r="L142">
        <f t="shared" si="24"/>
        <v>-375</v>
      </c>
      <c r="M142" s="1">
        <f t="shared" si="25"/>
        <v>484.34753183782709</v>
      </c>
      <c r="N142" s="1">
        <f t="shared" si="31"/>
        <v>-17.578125</v>
      </c>
      <c r="P142">
        <v>135</v>
      </c>
      <c r="Q142" s="1">
        <f t="shared" si="32"/>
        <v>-847.50153257699378</v>
      </c>
      <c r="R142">
        <f t="shared" si="26"/>
        <v>-357.421875</v>
      </c>
      <c r="S142" s="1">
        <f t="shared" si="27"/>
        <v>490.07965757699378</v>
      </c>
    </row>
    <row r="143" spans="4:19" x14ac:dyDescent="0.45">
      <c r="D143">
        <v>136</v>
      </c>
      <c r="E143" s="1">
        <f t="shared" si="28"/>
        <v>-913.69202165538263</v>
      </c>
      <c r="F143">
        <f t="shared" si="22"/>
        <v>-415.1388888888888</v>
      </c>
      <c r="G143" s="1">
        <f t="shared" si="23"/>
        <v>498.55313276649383</v>
      </c>
      <c r="H143" s="1">
        <f t="shared" si="29"/>
        <v>-59.305555555555486</v>
      </c>
      <c r="J143">
        <v>136</v>
      </c>
      <c r="K143" s="1">
        <f t="shared" si="30"/>
        <v>-859.34753183782709</v>
      </c>
      <c r="L143">
        <f t="shared" si="24"/>
        <v>-373.33333333333331</v>
      </c>
      <c r="M143" s="1">
        <f t="shared" si="25"/>
        <v>486.01419850449378</v>
      </c>
      <c r="N143" s="1">
        <f t="shared" si="31"/>
        <v>-17.5</v>
      </c>
      <c r="P143">
        <v>136</v>
      </c>
      <c r="Q143" s="1">
        <f t="shared" si="32"/>
        <v>-847.50153257699378</v>
      </c>
      <c r="R143">
        <f t="shared" si="26"/>
        <v>-355.83333333333331</v>
      </c>
      <c r="S143" s="1">
        <f t="shared" si="27"/>
        <v>491.66819924366047</v>
      </c>
    </row>
    <row r="144" spans="4:19" x14ac:dyDescent="0.45">
      <c r="D144">
        <v>137</v>
      </c>
      <c r="E144" s="1">
        <f t="shared" si="28"/>
        <v>-913.69202165538263</v>
      </c>
      <c r="F144">
        <f t="shared" si="22"/>
        <v>-413.28559027777771</v>
      </c>
      <c r="G144" s="1">
        <f t="shared" si="23"/>
        <v>500.40643137760492</v>
      </c>
      <c r="H144" s="1">
        <f t="shared" si="29"/>
        <v>-59.040798611111029</v>
      </c>
      <c r="J144">
        <v>137</v>
      </c>
      <c r="K144" s="1">
        <f t="shared" si="30"/>
        <v>-859.34753183782709</v>
      </c>
      <c r="L144">
        <f t="shared" si="24"/>
        <v>-371.66666666666669</v>
      </c>
      <c r="M144" s="1">
        <f t="shared" si="25"/>
        <v>487.68086517116041</v>
      </c>
      <c r="N144" s="1">
        <f t="shared" si="31"/>
        <v>-17.421875</v>
      </c>
      <c r="P144">
        <v>137</v>
      </c>
      <c r="Q144" s="1">
        <f t="shared" si="32"/>
        <v>-847.50153257699378</v>
      </c>
      <c r="R144">
        <f t="shared" si="26"/>
        <v>-354.24479166666669</v>
      </c>
      <c r="S144" s="1">
        <f t="shared" si="27"/>
        <v>493.2567409103271</v>
      </c>
    </row>
    <row r="145" spans="4:19" x14ac:dyDescent="0.45">
      <c r="D145">
        <v>138</v>
      </c>
      <c r="E145" s="1">
        <f t="shared" si="28"/>
        <v>-913.69202165538263</v>
      </c>
      <c r="F145">
        <f t="shared" si="22"/>
        <v>-411.43229166666657</v>
      </c>
      <c r="G145" s="1">
        <f t="shared" si="23"/>
        <v>502.25972998871606</v>
      </c>
      <c r="H145" s="1">
        <f t="shared" si="29"/>
        <v>-58.776041666666572</v>
      </c>
      <c r="J145">
        <v>138</v>
      </c>
      <c r="K145" s="1">
        <f t="shared" si="30"/>
        <v>-859.34753183782709</v>
      </c>
      <c r="L145">
        <f t="shared" si="24"/>
        <v>-370</v>
      </c>
      <c r="M145" s="1">
        <f t="shared" si="25"/>
        <v>489.34753183782709</v>
      </c>
      <c r="N145" s="1">
        <f t="shared" si="31"/>
        <v>-17.34375</v>
      </c>
      <c r="P145">
        <v>138</v>
      </c>
      <c r="Q145" s="1">
        <f t="shared" si="32"/>
        <v>-847.50153257699378</v>
      </c>
      <c r="R145">
        <f t="shared" si="26"/>
        <v>-352.65625</v>
      </c>
      <c r="S145" s="1">
        <f t="shared" si="27"/>
        <v>494.84528257699378</v>
      </c>
    </row>
    <row r="146" spans="4:19" x14ac:dyDescent="0.45">
      <c r="D146">
        <v>139</v>
      </c>
      <c r="E146" s="1">
        <f t="shared" si="28"/>
        <v>-913.69202165538263</v>
      </c>
      <c r="F146">
        <f t="shared" si="22"/>
        <v>-409.57899305555549</v>
      </c>
      <c r="G146" s="1">
        <f t="shared" si="23"/>
        <v>504.11302859982715</v>
      </c>
      <c r="H146" s="1">
        <f t="shared" si="29"/>
        <v>-58.511284722222172</v>
      </c>
      <c r="J146">
        <v>139</v>
      </c>
      <c r="K146" s="1">
        <f t="shared" si="30"/>
        <v>-859.34753183782709</v>
      </c>
      <c r="L146">
        <f t="shared" si="24"/>
        <v>-368.33333333333331</v>
      </c>
      <c r="M146" s="1">
        <f t="shared" si="25"/>
        <v>491.01419850449378</v>
      </c>
      <c r="N146" s="1">
        <f t="shared" si="31"/>
        <v>-17.265625</v>
      </c>
      <c r="P146">
        <v>139</v>
      </c>
      <c r="Q146" s="1">
        <f t="shared" si="32"/>
        <v>-847.50153257699378</v>
      </c>
      <c r="R146">
        <f t="shared" si="26"/>
        <v>-351.06770833333331</v>
      </c>
      <c r="S146" s="1">
        <f t="shared" si="27"/>
        <v>496.43382424366047</v>
      </c>
    </row>
    <row r="147" spans="4:19" x14ac:dyDescent="0.45">
      <c r="D147">
        <v>140</v>
      </c>
      <c r="E147" s="1">
        <f t="shared" si="28"/>
        <v>-913.69202165538263</v>
      </c>
      <c r="F147">
        <f t="shared" si="22"/>
        <v>-407.72569444444434</v>
      </c>
      <c r="G147" s="1">
        <f t="shared" si="23"/>
        <v>505.96632721093829</v>
      </c>
      <c r="H147" s="1">
        <f t="shared" si="29"/>
        <v>-58.246527777777658</v>
      </c>
      <c r="J147">
        <v>140</v>
      </c>
      <c r="K147" s="1">
        <f t="shared" si="30"/>
        <v>-859.34753183782709</v>
      </c>
      <c r="L147">
        <f t="shared" si="24"/>
        <v>-366.66666666666669</v>
      </c>
      <c r="M147" s="1">
        <f t="shared" si="25"/>
        <v>492.68086517116041</v>
      </c>
      <c r="N147" s="1">
        <f t="shared" si="31"/>
        <v>-17.1875</v>
      </c>
      <c r="P147">
        <v>140</v>
      </c>
      <c r="Q147" s="1">
        <f t="shared" si="32"/>
        <v>-847.50153257699378</v>
      </c>
      <c r="R147">
        <f t="shared" si="26"/>
        <v>-349.47916666666669</v>
      </c>
      <c r="S147" s="1">
        <f t="shared" si="27"/>
        <v>498.0223659103271</v>
      </c>
    </row>
    <row r="148" spans="4:19" x14ac:dyDescent="0.45">
      <c r="D148">
        <v>141</v>
      </c>
      <c r="E148" s="1">
        <f t="shared" si="28"/>
        <v>-913.69202165538263</v>
      </c>
      <c r="F148">
        <f t="shared" si="22"/>
        <v>-405.87239583333326</v>
      </c>
      <c r="G148" s="1">
        <f t="shared" si="23"/>
        <v>507.81962582204937</v>
      </c>
      <c r="H148" s="1">
        <f t="shared" si="29"/>
        <v>-57.981770833333258</v>
      </c>
      <c r="J148">
        <v>141</v>
      </c>
      <c r="K148" s="1">
        <f t="shared" si="30"/>
        <v>-859.34753183782709</v>
      </c>
      <c r="L148">
        <f t="shared" si="24"/>
        <v>-365</v>
      </c>
      <c r="M148" s="1">
        <f t="shared" si="25"/>
        <v>494.34753183782709</v>
      </c>
      <c r="N148" s="1">
        <f t="shared" si="31"/>
        <v>-17.109375</v>
      </c>
      <c r="P148">
        <v>141</v>
      </c>
      <c r="Q148" s="1">
        <f t="shared" si="32"/>
        <v>-847.50153257699378</v>
      </c>
      <c r="R148">
        <f t="shared" si="26"/>
        <v>-347.890625</v>
      </c>
      <c r="S148" s="1">
        <f t="shared" si="27"/>
        <v>499.61090757699378</v>
      </c>
    </row>
    <row r="149" spans="4:19" x14ac:dyDescent="0.45">
      <c r="D149">
        <v>142</v>
      </c>
      <c r="E149" s="1">
        <f t="shared" si="28"/>
        <v>-913.69202165538263</v>
      </c>
      <c r="F149">
        <f t="shared" si="22"/>
        <v>-404.01909722222211</v>
      </c>
      <c r="G149" s="1">
        <f t="shared" si="23"/>
        <v>509.67292443316052</v>
      </c>
      <c r="H149" s="1">
        <f t="shared" si="29"/>
        <v>-57.7170138888888</v>
      </c>
      <c r="J149">
        <v>142</v>
      </c>
      <c r="K149" s="1">
        <f t="shared" si="30"/>
        <v>-859.34753183782709</v>
      </c>
      <c r="L149">
        <f t="shared" si="24"/>
        <v>-363.33333333333331</v>
      </c>
      <c r="M149" s="1">
        <f t="shared" si="25"/>
        <v>496.01419850449378</v>
      </c>
      <c r="N149" s="1">
        <f t="shared" si="31"/>
        <v>-17.03125</v>
      </c>
      <c r="P149">
        <v>142</v>
      </c>
      <c r="Q149" s="1">
        <f t="shared" si="32"/>
        <v>-847.50153257699378</v>
      </c>
      <c r="R149">
        <f t="shared" si="26"/>
        <v>-346.30208333333331</v>
      </c>
      <c r="S149" s="1">
        <f t="shared" si="27"/>
        <v>501.19944924366047</v>
      </c>
    </row>
    <row r="150" spans="4:19" x14ac:dyDescent="0.45">
      <c r="D150">
        <v>143</v>
      </c>
      <c r="E150" s="1">
        <f t="shared" si="28"/>
        <v>-913.69202165538263</v>
      </c>
      <c r="F150">
        <f t="shared" si="22"/>
        <v>-402.16579861111103</v>
      </c>
      <c r="G150" s="1">
        <f t="shared" si="23"/>
        <v>511.5262230442716</v>
      </c>
      <c r="H150" s="1">
        <f t="shared" si="29"/>
        <v>-57.452256944444343</v>
      </c>
      <c r="J150">
        <v>143</v>
      </c>
      <c r="K150" s="1">
        <f t="shared" si="30"/>
        <v>-859.34753183782709</v>
      </c>
      <c r="L150">
        <f t="shared" si="24"/>
        <v>-361.66666666666663</v>
      </c>
      <c r="M150" s="1">
        <f t="shared" si="25"/>
        <v>497.68086517116046</v>
      </c>
      <c r="N150" s="1">
        <f t="shared" si="31"/>
        <v>-16.953124999999943</v>
      </c>
      <c r="P150">
        <v>143</v>
      </c>
      <c r="Q150" s="1">
        <f t="shared" si="32"/>
        <v>-847.50153257699378</v>
      </c>
      <c r="R150">
        <f t="shared" si="26"/>
        <v>-344.71354166666669</v>
      </c>
      <c r="S150" s="1">
        <f t="shared" si="27"/>
        <v>502.7879909103271</v>
      </c>
    </row>
    <row r="151" spans="4:19" x14ac:dyDescent="0.45">
      <c r="D151">
        <v>144</v>
      </c>
      <c r="E151" s="1">
        <f t="shared" si="28"/>
        <v>-913.69202165538263</v>
      </c>
      <c r="F151">
        <f t="shared" si="22"/>
        <v>-400.31249999999994</v>
      </c>
      <c r="G151" s="1">
        <f t="shared" si="23"/>
        <v>513.37952165538263</v>
      </c>
      <c r="H151" s="1">
        <f t="shared" si="29"/>
        <v>-57.187499999999943</v>
      </c>
      <c r="J151">
        <v>144</v>
      </c>
      <c r="K151" s="1">
        <f t="shared" si="30"/>
        <v>-859.34753183782709</v>
      </c>
      <c r="L151">
        <f t="shared" si="24"/>
        <v>-359.99999999999994</v>
      </c>
      <c r="M151" s="1">
        <f t="shared" si="25"/>
        <v>499.34753183782715</v>
      </c>
      <c r="N151" s="1">
        <f t="shared" si="31"/>
        <v>-16.874999999999943</v>
      </c>
      <c r="P151">
        <v>144</v>
      </c>
      <c r="Q151" s="1">
        <f t="shared" si="32"/>
        <v>-847.50153257699378</v>
      </c>
      <c r="R151">
        <f t="shared" si="26"/>
        <v>-343.125</v>
      </c>
      <c r="S151" s="1">
        <f t="shared" si="27"/>
        <v>504.37653257699378</v>
      </c>
    </row>
    <row r="152" spans="4:19" x14ac:dyDescent="0.45">
      <c r="D152">
        <v>145</v>
      </c>
      <c r="E152" s="1">
        <f t="shared" si="28"/>
        <v>-913.69202165538263</v>
      </c>
      <c r="F152">
        <f t="shared" si="22"/>
        <v>-398.4592013888888</v>
      </c>
      <c r="G152" s="1">
        <f t="shared" si="23"/>
        <v>515.23282026649383</v>
      </c>
      <c r="H152" s="1">
        <f t="shared" si="29"/>
        <v>-56.922743055555486</v>
      </c>
      <c r="J152">
        <v>145</v>
      </c>
      <c r="K152" s="1">
        <f t="shared" si="30"/>
        <v>-859.34753183782709</v>
      </c>
      <c r="L152">
        <f t="shared" si="24"/>
        <v>-358.33333333333331</v>
      </c>
      <c r="M152" s="1">
        <f t="shared" si="25"/>
        <v>501.01419850449378</v>
      </c>
      <c r="N152" s="1">
        <f t="shared" si="31"/>
        <v>-16.796875</v>
      </c>
      <c r="P152">
        <v>145</v>
      </c>
      <c r="Q152" s="1">
        <f t="shared" si="32"/>
        <v>-847.50153257699378</v>
      </c>
      <c r="R152">
        <f t="shared" si="26"/>
        <v>-341.53645833333331</v>
      </c>
      <c r="S152" s="1">
        <f t="shared" si="27"/>
        <v>505.96507424366047</v>
      </c>
    </row>
    <row r="153" spans="4:19" x14ac:dyDescent="0.45">
      <c r="D153">
        <v>146</v>
      </c>
      <c r="E153" s="1">
        <f t="shared" si="28"/>
        <v>-913.69202165538263</v>
      </c>
      <c r="F153">
        <f t="shared" si="22"/>
        <v>-396.60590277777771</v>
      </c>
      <c r="G153" s="1">
        <f t="shared" si="23"/>
        <v>517.08611887760492</v>
      </c>
      <c r="H153" s="1">
        <f t="shared" si="29"/>
        <v>-56.657986111111029</v>
      </c>
      <c r="J153">
        <v>146</v>
      </c>
      <c r="K153" s="1">
        <f t="shared" si="30"/>
        <v>-859.34753183782709</v>
      </c>
      <c r="L153">
        <f t="shared" si="24"/>
        <v>-356.66666666666663</v>
      </c>
      <c r="M153" s="1">
        <f t="shared" si="25"/>
        <v>502.68086517116046</v>
      </c>
      <c r="N153" s="1">
        <f t="shared" si="31"/>
        <v>-16.718749999999943</v>
      </c>
      <c r="P153">
        <v>146</v>
      </c>
      <c r="Q153" s="1">
        <f t="shared" si="32"/>
        <v>-847.50153257699378</v>
      </c>
      <c r="R153">
        <f t="shared" si="26"/>
        <v>-339.94791666666669</v>
      </c>
      <c r="S153" s="1">
        <f t="shared" si="27"/>
        <v>507.5536159103271</v>
      </c>
    </row>
    <row r="154" spans="4:19" x14ac:dyDescent="0.45">
      <c r="D154">
        <v>147</v>
      </c>
      <c r="E154" s="1">
        <f t="shared" si="28"/>
        <v>-913.69202165538263</v>
      </c>
      <c r="F154">
        <f t="shared" si="22"/>
        <v>-394.75260416666657</v>
      </c>
      <c r="G154" s="1">
        <f t="shared" si="23"/>
        <v>518.93941748871612</v>
      </c>
      <c r="H154" s="1">
        <f t="shared" si="29"/>
        <v>-56.393229166666572</v>
      </c>
      <c r="J154">
        <v>147</v>
      </c>
      <c r="K154" s="1">
        <f t="shared" si="30"/>
        <v>-859.34753183782709</v>
      </c>
      <c r="L154">
        <f t="shared" si="24"/>
        <v>-354.99999999999994</v>
      </c>
      <c r="M154" s="1">
        <f t="shared" si="25"/>
        <v>504.34753183782715</v>
      </c>
      <c r="N154" s="1">
        <f t="shared" si="31"/>
        <v>-16.640624999999943</v>
      </c>
      <c r="P154">
        <v>147</v>
      </c>
      <c r="Q154" s="1">
        <f t="shared" si="32"/>
        <v>-847.50153257699378</v>
      </c>
      <c r="R154">
        <f t="shared" si="26"/>
        <v>-338.359375</v>
      </c>
      <c r="S154" s="1">
        <f t="shared" si="27"/>
        <v>509.14215757699378</v>
      </c>
    </row>
    <row r="155" spans="4:19" x14ac:dyDescent="0.45">
      <c r="D155">
        <v>148</v>
      </c>
      <c r="E155" s="1">
        <f t="shared" si="28"/>
        <v>-913.69202165538263</v>
      </c>
      <c r="F155">
        <f t="shared" si="22"/>
        <v>-392.89930555555549</v>
      </c>
      <c r="G155" s="1">
        <f t="shared" si="23"/>
        <v>520.7927160998272</v>
      </c>
      <c r="H155" s="1">
        <f t="shared" si="29"/>
        <v>-56.128472222222172</v>
      </c>
      <c r="J155">
        <v>148</v>
      </c>
      <c r="K155" s="1">
        <f t="shared" si="30"/>
        <v>-859.34753183782709</v>
      </c>
      <c r="L155">
        <f t="shared" si="24"/>
        <v>-353.33333333333331</v>
      </c>
      <c r="M155" s="1">
        <f t="shared" si="25"/>
        <v>506.01419850449378</v>
      </c>
      <c r="N155" s="1">
        <f t="shared" si="31"/>
        <v>-16.5625</v>
      </c>
      <c r="P155">
        <v>148</v>
      </c>
      <c r="Q155" s="1">
        <f t="shared" si="32"/>
        <v>-847.50153257699378</v>
      </c>
      <c r="R155">
        <f t="shared" si="26"/>
        <v>-336.77083333333331</v>
      </c>
      <c r="S155" s="1">
        <f t="shared" si="27"/>
        <v>510.73069924366047</v>
      </c>
    </row>
    <row r="156" spans="4:19" x14ac:dyDescent="0.45">
      <c r="D156">
        <v>149</v>
      </c>
      <c r="E156" s="1">
        <f t="shared" si="28"/>
        <v>-913.69202165538263</v>
      </c>
      <c r="F156">
        <f t="shared" si="22"/>
        <v>-391.04600694444446</v>
      </c>
      <c r="G156" s="1">
        <f t="shared" si="23"/>
        <v>522.64601471093818</v>
      </c>
      <c r="H156" s="1">
        <f t="shared" si="29"/>
        <v>-55.863715277777771</v>
      </c>
      <c r="J156">
        <v>149</v>
      </c>
      <c r="K156" s="1">
        <f t="shared" si="30"/>
        <v>-859.34753183782709</v>
      </c>
      <c r="L156">
        <f t="shared" si="24"/>
        <v>-351.66666666666663</v>
      </c>
      <c r="M156" s="1">
        <f t="shared" si="25"/>
        <v>507.68086517116046</v>
      </c>
      <c r="N156" s="1">
        <f t="shared" si="31"/>
        <v>-16.484374999999943</v>
      </c>
      <c r="P156">
        <v>149</v>
      </c>
      <c r="Q156" s="1">
        <f t="shared" si="32"/>
        <v>-847.50153257699378</v>
      </c>
      <c r="R156">
        <f t="shared" si="26"/>
        <v>-335.18229166666669</v>
      </c>
      <c r="S156" s="1">
        <f t="shared" si="27"/>
        <v>512.31924091032715</v>
      </c>
    </row>
    <row r="157" spans="4:19" x14ac:dyDescent="0.45">
      <c r="D157">
        <v>150</v>
      </c>
      <c r="E157" s="1">
        <f t="shared" si="28"/>
        <v>-913.69202165538263</v>
      </c>
      <c r="F157">
        <f t="shared" si="22"/>
        <v>-389.19270833333331</v>
      </c>
      <c r="G157" s="1">
        <f t="shared" si="23"/>
        <v>524.49931332204937</v>
      </c>
      <c r="H157" s="1">
        <f t="shared" si="29"/>
        <v>-55.598958333333314</v>
      </c>
      <c r="J157">
        <v>150</v>
      </c>
      <c r="K157" s="1">
        <f t="shared" si="30"/>
        <v>-859.34753183782709</v>
      </c>
      <c r="L157">
        <f t="shared" si="24"/>
        <v>-349.99999999999994</v>
      </c>
      <c r="M157" s="1">
        <f t="shared" si="25"/>
        <v>509.34753183782715</v>
      </c>
      <c r="N157" s="1">
        <f t="shared" si="31"/>
        <v>-16.406249999999943</v>
      </c>
      <c r="P157">
        <v>150</v>
      </c>
      <c r="Q157" s="1">
        <f t="shared" si="32"/>
        <v>-847.50153257699378</v>
      </c>
      <c r="R157">
        <f t="shared" si="26"/>
        <v>-333.59375</v>
      </c>
      <c r="S157" s="1">
        <f t="shared" si="27"/>
        <v>513.90778257699378</v>
      </c>
    </row>
    <row r="158" spans="4:19" x14ac:dyDescent="0.45">
      <c r="D158">
        <v>151</v>
      </c>
      <c r="E158" s="1">
        <f t="shared" si="28"/>
        <v>-913.69202165538263</v>
      </c>
      <c r="F158">
        <f t="shared" si="22"/>
        <v>-387.33940972222223</v>
      </c>
      <c r="G158" s="1">
        <f t="shared" si="23"/>
        <v>526.35261193316046</v>
      </c>
      <c r="H158" s="1">
        <f t="shared" si="29"/>
        <v>-55.334201388888914</v>
      </c>
      <c r="J158">
        <v>151</v>
      </c>
      <c r="K158" s="1">
        <f t="shared" si="30"/>
        <v>-859.34753183782709</v>
      </c>
      <c r="L158">
        <f t="shared" si="24"/>
        <v>-348.33333333333331</v>
      </c>
      <c r="M158" s="1">
        <f t="shared" si="25"/>
        <v>511.01419850449378</v>
      </c>
      <c r="N158" s="1">
        <f t="shared" si="31"/>
        <v>-16.328125</v>
      </c>
      <c r="P158">
        <v>151</v>
      </c>
      <c r="Q158" s="1">
        <f t="shared" si="32"/>
        <v>-847.50153257699378</v>
      </c>
      <c r="R158">
        <f t="shared" si="26"/>
        <v>-332.00520833333331</v>
      </c>
      <c r="S158" s="1">
        <f t="shared" si="27"/>
        <v>515.49632424366041</v>
      </c>
    </row>
    <row r="159" spans="4:19" x14ac:dyDescent="0.45">
      <c r="D159">
        <v>152</v>
      </c>
      <c r="E159" s="1">
        <f t="shared" si="28"/>
        <v>-913.69202165538263</v>
      </c>
      <c r="F159">
        <f t="shared" si="22"/>
        <v>-385.48611111111109</v>
      </c>
      <c r="G159" s="1">
        <f t="shared" si="23"/>
        <v>528.20591054427155</v>
      </c>
      <c r="H159" s="1">
        <f t="shared" si="29"/>
        <v>-55.0694444444444</v>
      </c>
      <c r="J159">
        <v>152</v>
      </c>
      <c r="K159" s="1">
        <f t="shared" si="30"/>
        <v>-859.34753183782709</v>
      </c>
      <c r="L159">
        <f t="shared" si="24"/>
        <v>-346.66666666666663</v>
      </c>
      <c r="M159" s="1">
        <f t="shared" si="25"/>
        <v>512.68086517116046</v>
      </c>
      <c r="N159" s="1">
        <f t="shared" si="31"/>
        <v>-16.249999999999943</v>
      </c>
      <c r="P159">
        <v>152</v>
      </c>
      <c r="Q159" s="1">
        <f t="shared" si="32"/>
        <v>-847.50153257699378</v>
      </c>
      <c r="R159">
        <f t="shared" si="26"/>
        <v>-330.41666666666669</v>
      </c>
      <c r="S159" s="1">
        <f t="shared" si="27"/>
        <v>517.08486591032715</v>
      </c>
    </row>
    <row r="160" spans="4:19" x14ac:dyDescent="0.45">
      <c r="D160">
        <v>153</v>
      </c>
      <c r="E160" s="1">
        <f t="shared" si="28"/>
        <v>-913.69202165538263</v>
      </c>
      <c r="F160">
        <f t="shared" si="22"/>
        <v>-383.6328125</v>
      </c>
      <c r="G160" s="1">
        <f t="shared" si="23"/>
        <v>530.05920915538263</v>
      </c>
      <c r="H160" s="1">
        <f t="shared" si="29"/>
        <v>-54.8046875</v>
      </c>
      <c r="J160">
        <v>153</v>
      </c>
      <c r="K160" s="1">
        <f t="shared" si="30"/>
        <v>-859.34753183782709</v>
      </c>
      <c r="L160">
        <f t="shared" si="24"/>
        <v>-344.99999999999994</v>
      </c>
      <c r="M160" s="1">
        <f t="shared" si="25"/>
        <v>514.34753183782709</v>
      </c>
      <c r="N160" s="1">
        <f t="shared" si="31"/>
        <v>-16.171874999999943</v>
      </c>
      <c r="P160">
        <v>153</v>
      </c>
      <c r="Q160" s="1">
        <f t="shared" si="32"/>
        <v>-847.50153257699378</v>
      </c>
      <c r="R160">
        <f t="shared" si="26"/>
        <v>-328.828125</v>
      </c>
      <c r="S160" s="1">
        <f t="shared" si="27"/>
        <v>518.67340757699378</v>
      </c>
    </row>
    <row r="161" spans="4:19" x14ac:dyDescent="0.45">
      <c r="D161">
        <v>154</v>
      </c>
      <c r="E161" s="1">
        <f t="shared" si="28"/>
        <v>-913.69202165538263</v>
      </c>
      <c r="F161">
        <f t="shared" si="22"/>
        <v>-381.77951388888891</v>
      </c>
      <c r="G161" s="1">
        <f t="shared" si="23"/>
        <v>531.91250776649372</v>
      </c>
      <c r="H161" s="1">
        <f t="shared" si="29"/>
        <v>-54.5399305555556</v>
      </c>
      <c r="J161">
        <v>154</v>
      </c>
      <c r="K161" s="1">
        <f t="shared" si="30"/>
        <v>-859.34753183782709</v>
      </c>
      <c r="L161">
        <f t="shared" si="24"/>
        <v>-343.33333333333331</v>
      </c>
      <c r="M161" s="1">
        <f t="shared" si="25"/>
        <v>516.01419850449383</v>
      </c>
      <c r="N161" s="1">
        <f t="shared" si="31"/>
        <v>-16.09375</v>
      </c>
      <c r="P161">
        <v>154</v>
      </c>
      <c r="Q161" s="1">
        <f t="shared" si="32"/>
        <v>-847.50153257699378</v>
      </c>
      <c r="R161">
        <f t="shared" si="26"/>
        <v>-327.23958333333331</v>
      </c>
      <c r="S161" s="1">
        <f t="shared" si="27"/>
        <v>520.26194924366041</v>
      </c>
    </row>
    <row r="162" spans="4:19" x14ac:dyDescent="0.45">
      <c r="D162">
        <v>155</v>
      </c>
      <c r="E162" s="1">
        <f t="shared" si="28"/>
        <v>-913.69202165538263</v>
      </c>
      <c r="F162">
        <f t="shared" si="22"/>
        <v>-379.92621527777777</v>
      </c>
      <c r="G162" s="1">
        <f t="shared" si="23"/>
        <v>533.7658063776048</v>
      </c>
      <c r="H162" s="1">
        <f t="shared" si="29"/>
        <v>-54.275173611111086</v>
      </c>
      <c r="J162">
        <v>155</v>
      </c>
      <c r="K162" s="1">
        <f t="shared" si="30"/>
        <v>-859.34753183782709</v>
      </c>
      <c r="L162">
        <f t="shared" si="24"/>
        <v>-341.66666666666663</v>
      </c>
      <c r="M162" s="1">
        <f t="shared" si="25"/>
        <v>517.68086517116046</v>
      </c>
      <c r="N162" s="1">
        <f t="shared" si="31"/>
        <v>-16.015624999999943</v>
      </c>
      <c r="P162">
        <v>155</v>
      </c>
      <c r="Q162" s="1">
        <f t="shared" si="32"/>
        <v>-847.50153257699378</v>
      </c>
      <c r="R162">
        <f t="shared" si="26"/>
        <v>-325.65104166666669</v>
      </c>
      <c r="S162" s="1">
        <f t="shared" si="27"/>
        <v>521.85049091032715</v>
      </c>
    </row>
    <row r="163" spans="4:19" x14ac:dyDescent="0.45">
      <c r="D163">
        <v>156</v>
      </c>
      <c r="E163" s="1">
        <f t="shared" si="28"/>
        <v>-913.69202165538263</v>
      </c>
      <c r="F163">
        <f t="shared" si="22"/>
        <v>-378.07291666666669</v>
      </c>
      <c r="G163" s="1">
        <f t="shared" si="23"/>
        <v>535.61910498871589</v>
      </c>
      <c r="H163" s="1">
        <f t="shared" si="29"/>
        <v>-54.010416666666686</v>
      </c>
      <c r="J163">
        <v>156</v>
      </c>
      <c r="K163" s="1">
        <f t="shared" si="30"/>
        <v>-859.34753183782709</v>
      </c>
      <c r="L163">
        <f t="shared" si="24"/>
        <v>-339.99999999999994</v>
      </c>
      <c r="M163" s="1">
        <f t="shared" si="25"/>
        <v>519.34753183782709</v>
      </c>
      <c r="N163" s="1">
        <f t="shared" si="31"/>
        <v>-15.937499999999943</v>
      </c>
      <c r="P163">
        <v>156</v>
      </c>
      <c r="Q163" s="1">
        <f t="shared" si="32"/>
        <v>-847.50153257699378</v>
      </c>
      <c r="R163">
        <f t="shared" si="26"/>
        <v>-324.0625</v>
      </c>
      <c r="S163" s="1">
        <f t="shared" si="27"/>
        <v>523.43903257699378</v>
      </c>
    </row>
    <row r="164" spans="4:19" x14ac:dyDescent="0.45">
      <c r="D164">
        <v>157</v>
      </c>
      <c r="E164" s="1">
        <f t="shared" si="28"/>
        <v>-913.69202165538263</v>
      </c>
      <c r="F164">
        <f t="shared" si="22"/>
        <v>-376.21961805555554</v>
      </c>
      <c r="G164" s="1">
        <f t="shared" si="23"/>
        <v>537.47240359982709</v>
      </c>
      <c r="H164" s="1">
        <f t="shared" si="29"/>
        <v>-53.745659722222229</v>
      </c>
      <c r="J164">
        <v>157</v>
      </c>
      <c r="K164" s="1">
        <f t="shared" si="30"/>
        <v>-859.34753183782709</v>
      </c>
      <c r="L164">
        <f t="shared" si="24"/>
        <v>-338.33333333333331</v>
      </c>
      <c r="M164" s="1">
        <f t="shared" si="25"/>
        <v>521.01419850449383</v>
      </c>
      <c r="N164" s="1">
        <f t="shared" si="31"/>
        <v>-15.859375</v>
      </c>
      <c r="P164">
        <v>157</v>
      </c>
      <c r="Q164" s="1">
        <f t="shared" si="32"/>
        <v>-847.50153257699378</v>
      </c>
      <c r="R164">
        <f t="shared" si="26"/>
        <v>-322.47395833333331</v>
      </c>
      <c r="S164" s="1">
        <f t="shared" si="27"/>
        <v>525.02757424366041</v>
      </c>
    </row>
    <row r="165" spans="4:19" x14ac:dyDescent="0.45">
      <c r="D165">
        <v>158</v>
      </c>
      <c r="E165" s="1">
        <f t="shared" si="28"/>
        <v>-913.69202165538263</v>
      </c>
      <c r="F165">
        <f t="shared" si="22"/>
        <v>-374.36631944444446</v>
      </c>
      <c r="G165" s="1">
        <f t="shared" si="23"/>
        <v>539.32570221093818</v>
      </c>
      <c r="H165" s="1">
        <f t="shared" si="29"/>
        <v>-53.480902777777771</v>
      </c>
      <c r="J165">
        <v>158</v>
      </c>
      <c r="K165" s="1">
        <f t="shared" si="30"/>
        <v>-859.34753183782709</v>
      </c>
      <c r="L165">
        <f t="shared" si="24"/>
        <v>-336.66666666666663</v>
      </c>
      <c r="M165" s="1">
        <f t="shared" si="25"/>
        <v>522.68086517116046</v>
      </c>
      <c r="N165" s="1">
        <f t="shared" si="31"/>
        <v>-15.781249999999943</v>
      </c>
      <c r="P165">
        <v>158</v>
      </c>
      <c r="Q165" s="1">
        <f t="shared" si="32"/>
        <v>-847.50153257699378</v>
      </c>
      <c r="R165">
        <f t="shared" si="26"/>
        <v>-320.88541666666669</v>
      </c>
      <c r="S165" s="1">
        <f t="shared" si="27"/>
        <v>526.61611591032715</v>
      </c>
    </row>
    <row r="166" spans="4:19" x14ac:dyDescent="0.45">
      <c r="D166">
        <v>159</v>
      </c>
      <c r="E166" s="1">
        <f t="shared" si="28"/>
        <v>-913.69202165538263</v>
      </c>
      <c r="F166">
        <f t="shared" ref="F166:F229" si="33">ISPMT($E$4/12/100,D166,12*30,$E$5)</f>
        <v>-372.51302083333331</v>
      </c>
      <c r="G166" s="1">
        <f t="shared" ref="G166:G229" si="34">F166-E166</f>
        <v>541.17900082204937</v>
      </c>
      <c r="H166" s="1">
        <f t="shared" si="29"/>
        <v>-53.216145833333314</v>
      </c>
      <c r="J166">
        <v>159</v>
      </c>
      <c r="K166" s="1">
        <f t="shared" si="30"/>
        <v>-859.34753183782709</v>
      </c>
      <c r="L166">
        <f t="shared" ref="L166:L229" si="35">ISPMT($K$4/12/100,J166,12*30,$K$5)</f>
        <v>-334.99999999999994</v>
      </c>
      <c r="M166" s="1">
        <f t="shared" ref="M166:M229" si="36">L166-K166</f>
        <v>524.34753183782709</v>
      </c>
      <c r="N166" s="1">
        <f t="shared" si="31"/>
        <v>-15.703124999999943</v>
      </c>
      <c r="P166">
        <v>159</v>
      </c>
      <c r="Q166" s="1">
        <f t="shared" si="32"/>
        <v>-847.50153257699378</v>
      </c>
      <c r="R166">
        <f t="shared" ref="R166:R229" si="37">ISPMT($Q$4/12/100,P166,12*30,$Q$5)</f>
        <v>-319.296875</v>
      </c>
      <c r="S166" s="1">
        <f t="shared" ref="S166:S229" si="38">R166-Q166</f>
        <v>528.20465757699378</v>
      </c>
    </row>
    <row r="167" spans="4:19" x14ac:dyDescent="0.45">
      <c r="D167">
        <v>160</v>
      </c>
      <c r="E167" s="1">
        <f t="shared" si="28"/>
        <v>-913.69202165538263</v>
      </c>
      <c r="F167">
        <f t="shared" si="33"/>
        <v>-370.65972222222223</v>
      </c>
      <c r="G167" s="1">
        <f t="shared" si="34"/>
        <v>543.03229943316046</v>
      </c>
      <c r="H167" s="1">
        <f t="shared" si="29"/>
        <v>-52.951388888888914</v>
      </c>
      <c r="J167">
        <v>160</v>
      </c>
      <c r="K167" s="1">
        <f t="shared" si="30"/>
        <v>-859.34753183782709</v>
      </c>
      <c r="L167">
        <f t="shared" si="35"/>
        <v>-333.33333333333331</v>
      </c>
      <c r="M167" s="1">
        <f t="shared" si="36"/>
        <v>526.01419850449383</v>
      </c>
      <c r="N167" s="1">
        <f t="shared" si="31"/>
        <v>-15.625</v>
      </c>
      <c r="P167">
        <v>160</v>
      </c>
      <c r="Q167" s="1">
        <f t="shared" si="32"/>
        <v>-847.50153257699378</v>
      </c>
      <c r="R167">
        <f t="shared" si="37"/>
        <v>-317.70833333333331</v>
      </c>
      <c r="S167" s="1">
        <f t="shared" si="38"/>
        <v>529.79319924366041</v>
      </c>
    </row>
    <row r="168" spans="4:19" x14ac:dyDescent="0.45">
      <c r="D168">
        <v>161</v>
      </c>
      <c r="E168" s="1">
        <f t="shared" si="28"/>
        <v>-913.69202165538263</v>
      </c>
      <c r="F168">
        <f t="shared" si="33"/>
        <v>-368.80642361111109</v>
      </c>
      <c r="G168" s="1">
        <f t="shared" si="34"/>
        <v>544.88559804427155</v>
      </c>
      <c r="H168" s="1">
        <f t="shared" si="29"/>
        <v>-52.6866319444444</v>
      </c>
      <c r="J168">
        <v>161</v>
      </c>
      <c r="K168" s="1">
        <f t="shared" si="30"/>
        <v>-859.34753183782709</v>
      </c>
      <c r="L168">
        <f t="shared" si="35"/>
        <v>-331.66666666666663</v>
      </c>
      <c r="M168" s="1">
        <f t="shared" si="36"/>
        <v>527.68086517116046</v>
      </c>
      <c r="N168" s="1">
        <f t="shared" si="31"/>
        <v>-15.546874999999943</v>
      </c>
      <c r="P168">
        <v>161</v>
      </c>
      <c r="Q168" s="1">
        <f t="shared" si="32"/>
        <v>-847.50153257699378</v>
      </c>
      <c r="R168">
        <f t="shared" si="37"/>
        <v>-316.11979166666669</v>
      </c>
      <c r="S168" s="1">
        <f t="shared" si="38"/>
        <v>531.38174091032715</v>
      </c>
    </row>
    <row r="169" spans="4:19" x14ac:dyDescent="0.45">
      <c r="D169">
        <v>162</v>
      </c>
      <c r="E169" s="1">
        <f t="shared" si="28"/>
        <v>-913.69202165538263</v>
      </c>
      <c r="F169">
        <f t="shared" si="33"/>
        <v>-366.953125</v>
      </c>
      <c r="G169" s="1">
        <f t="shared" si="34"/>
        <v>546.73889665538263</v>
      </c>
      <c r="H169" s="1">
        <f t="shared" si="29"/>
        <v>-52.421875</v>
      </c>
      <c r="J169">
        <v>162</v>
      </c>
      <c r="K169" s="1">
        <f t="shared" si="30"/>
        <v>-859.34753183782709</v>
      </c>
      <c r="L169">
        <f t="shared" si="35"/>
        <v>-329.99999999999994</v>
      </c>
      <c r="M169" s="1">
        <f t="shared" si="36"/>
        <v>529.34753183782709</v>
      </c>
      <c r="N169" s="1">
        <f t="shared" si="31"/>
        <v>-15.468749999999943</v>
      </c>
      <c r="P169">
        <v>162</v>
      </c>
      <c r="Q169" s="1">
        <f t="shared" si="32"/>
        <v>-847.50153257699378</v>
      </c>
      <c r="R169">
        <f t="shared" si="37"/>
        <v>-314.53125</v>
      </c>
      <c r="S169" s="1">
        <f t="shared" si="38"/>
        <v>532.97028257699378</v>
      </c>
    </row>
    <row r="170" spans="4:19" x14ac:dyDescent="0.45">
      <c r="D170">
        <v>163</v>
      </c>
      <c r="E170" s="1">
        <f t="shared" si="28"/>
        <v>-913.69202165538263</v>
      </c>
      <c r="F170">
        <f t="shared" si="33"/>
        <v>-365.09982638888891</v>
      </c>
      <c r="G170" s="1">
        <f t="shared" si="34"/>
        <v>548.59219526649372</v>
      </c>
      <c r="H170" s="1">
        <f t="shared" si="29"/>
        <v>-52.1571180555556</v>
      </c>
      <c r="J170">
        <v>163</v>
      </c>
      <c r="K170" s="1">
        <f t="shared" si="30"/>
        <v>-859.34753183782709</v>
      </c>
      <c r="L170">
        <f t="shared" si="35"/>
        <v>-328.33333333333331</v>
      </c>
      <c r="M170" s="1">
        <f t="shared" si="36"/>
        <v>531.01419850449383</v>
      </c>
      <c r="N170" s="1">
        <f t="shared" si="31"/>
        <v>-15.390625</v>
      </c>
      <c r="P170">
        <v>163</v>
      </c>
      <c r="Q170" s="1">
        <f t="shared" si="32"/>
        <v>-847.50153257699378</v>
      </c>
      <c r="R170">
        <f t="shared" si="37"/>
        <v>-312.94270833333331</v>
      </c>
      <c r="S170" s="1">
        <f t="shared" si="38"/>
        <v>534.55882424366041</v>
      </c>
    </row>
    <row r="171" spans="4:19" x14ac:dyDescent="0.45">
      <c r="D171">
        <v>164</v>
      </c>
      <c r="E171" s="1">
        <f t="shared" si="28"/>
        <v>-913.69202165538263</v>
      </c>
      <c r="F171">
        <f t="shared" si="33"/>
        <v>-363.24652777777771</v>
      </c>
      <c r="G171" s="1">
        <f t="shared" si="34"/>
        <v>550.44549387760492</v>
      </c>
      <c r="H171" s="1">
        <f t="shared" si="29"/>
        <v>-51.892361111111029</v>
      </c>
      <c r="J171">
        <v>164</v>
      </c>
      <c r="K171" s="1">
        <f t="shared" si="30"/>
        <v>-859.34753183782709</v>
      </c>
      <c r="L171">
        <f t="shared" si="35"/>
        <v>-326.66666666666663</v>
      </c>
      <c r="M171" s="1">
        <f t="shared" si="36"/>
        <v>532.68086517116046</v>
      </c>
      <c r="N171" s="1">
        <f t="shared" si="31"/>
        <v>-15.312499999999943</v>
      </c>
      <c r="P171">
        <v>164</v>
      </c>
      <c r="Q171" s="1">
        <f t="shared" si="32"/>
        <v>-847.50153257699378</v>
      </c>
      <c r="R171">
        <f t="shared" si="37"/>
        <v>-311.35416666666669</v>
      </c>
      <c r="S171" s="1">
        <f t="shared" si="38"/>
        <v>536.14736591032715</v>
      </c>
    </row>
    <row r="172" spans="4:19" x14ac:dyDescent="0.45">
      <c r="D172">
        <v>165</v>
      </c>
      <c r="E172" s="1">
        <f t="shared" si="28"/>
        <v>-913.69202165538263</v>
      </c>
      <c r="F172">
        <f t="shared" si="33"/>
        <v>-361.39322916666663</v>
      </c>
      <c r="G172" s="1">
        <f t="shared" si="34"/>
        <v>552.298792488716</v>
      </c>
      <c r="H172" s="1">
        <f t="shared" si="29"/>
        <v>-51.627604166666629</v>
      </c>
      <c r="J172">
        <v>165</v>
      </c>
      <c r="K172" s="1">
        <f t="shared" si="30"/>
        <v>-859.34753183782709</v>
      </c>
      <c r="L172">
        <f t="shared" si="35"/>
        <v>-324.99999999999994</v>
      </c>
      <c r="M172" s="1">
        <f t="shared" si="36"/>
        <v>534.34753183782709</v>
      </c>
      <c r="N172" s="1">
        <f t="shared" si="31"/>
        <v>-15.234374999999943</v>
      </c>
      <c r="P172">
        <v>165</v>
      </c>
      <c r="Q172" s="1">
        <f t="shared" si="32"/>
        <v>-847.50153257699378</v>
      </c>
      <c r="R172">
        <f t="shared" si="37"/>
        <v>-309.765625</v>
      </c>
      <c r="S172" s="1">
        <f t="shared" si="38"/>
        <v>537.73590757699378</v>
      </c>
    </row>
    <row r="173" spans="4:19" x14ac:dyDescent="0.45">
      <c r="D173">
        <v>166</v>
      </c>
      <c r="E173" s="1">
        <f t="shared" si="28"/>
        <v>-913.69202165538263</v>
      </c>
      <c r="F173">
        <f t="shared" si="33"/>
        <v>-359.53993055555554</v>
      </c>
      <c r="G173" s="1">
        <f t="shared" si="34"/>
        <v>554.15209109982709</v>
      </c>
      <c r="H173" s="1">
        <f t="shared" si="29"/>
        <v>-51.362847222222229</v>
      </c>
      <c r="J173">
        <v>166</v>
      </c>
      <c r="K173" s="1">
        <f t="shared" si="30"/>
        <v>-859.34753183782709</v>
      </c>
      <c r="L173">
        <f t="shared" si="35"/>
        <v>-323.33333333333331</v>
      </c>
      <c r="M173" s="1">
        <f t="shared" si="36"/>
        <v>536.01419850449383</v>
      </c>
      <c r="N173" s="1">
        <f t="shared" si="31"/>
        <v>-15.15625</v>
      </c>
      <c r="P173">
        <v>166</v>
      </c>
      <c r="Q173" s="1">
        <f t="shared" si="32"/>
        <v>-847.50153257699378</v>
      </c>
      <c r="R173">
        <f t="shared" si="37"/>
        <v>-308.17708333333331</v>
      </c>
      <c r="S173" s="1">
        <f t="shared" si="38"/>
        <v>539.32444924366041</v>
      </c>
    </row>
    <row r="174" spans="4:19" x14ac:dyDescent="0.45">
      <c r="D174">
        <v>167</v>
      </c>
      <c r="E174" s="1">
        <f t="shared" si="28"/>
        <v>-913.69202165538263</v>
      </c>
      <c r="F174">
        <f t="shared" si="33"/>
        <v>-357.6866319444444</v>
      </c>
      <c r="G174" s="1">
        <f t="shared" si="34"/>
        <v>556.00538971093829</v>
      </c>
      <c r="H174" s="1">
        <f t="shared" si="29"/>
        <v>-51.098090277777715</v>
      </c>
      <c r="J174">
        <v>167</v>
      </c>
      <c r="K174" s="1">
        <f t="shared" si="30"/>
        <v>-859.34753183782709</v>
      </c>
      <c r="L174">
        <f t="shared" si="35"/>
        <v>-321.66666666666663</v>
      </c>
      <c r="M174" s="1">
        <f t="shared" si="36"/>
        <v>537.68086517116046</v>
      </c>
      <c r="N174" s="1">
        <f t="shared" si="31"/>
        <v>-15.078124999999943</v>
      </c>
      <c r="P174">
        <v>167</v>
      </c>
      <c r="Q174" s="1">
        <f t="shared" si="32"/>
        <v>-847.50153257699378</v>
      </c>
      <c r="R174">
        <f t="shared" si="37"/>
        <v>-306.58854166666669</v>
      </c>
      <c r="S174" s="1">
        <f t="shared" si="38"/>
        <v>540.91299091032715</v>
      </c>
    </row>
    <row r="175" spans="4:19" x14ac:dyDescent="0.45">
      <c r="D175">
        <v>168</v>
      </c>
      <c r="E175" s="1">
        <f t="shared" si="28"/>
        <v>-913.69202165538263</v>
      </c>
      <c r="F175">
        <f t="shared" si="33"/>
        <v>-355.83333333333331</v>
      </c>
      <c r="G175" s="1">
        <f t="shared" si="34"/>
        <v>557.85868832204937</v>
      </c>
      <c r="H175" s="1">
        <f t="shared" si="29"/>
        <v>-50.833333333333314</v>
      </c>
      <c r="J175">
        <v>168</v>
      </c>
      <c r="K175" s="1">
        <f t="shared" si="30"/>
        <v>-859.34753183782709</v>
      </c>
      <c r="L175">
        <f t="shared" si="35"/>
        <v>-319.99999999999994</v>
      </c>
      <c r="M175" s="1">
        <f t="shared" si="36"/>
        <v>539.34753183782709</v>
      </c>
      <c r="N175" s="1">
        <f t="shared" si="31"/>
        <v>-14.999999999999943</v>
      </c>
      <c r="P175">
        <v>168</v>
      </c>
      <c r="Q175" s="1">
        <f t="shared" si="32"/>
        <v>-847.50153257699378</v>
      </c>
      <c r="R175">
        <f t="shared" si="37"/>
        <v>-305</v>
      </c>
      <c r="S175" s="1">
        <f t="shared" si="38"/>
        <v>542.50153257699378</v>
      </c>
    </row>
    <row r="176" spans="4:19" x14ac:dyDescent="0.45">
      <c r="D176">
        <v>169</v>
      </c>
      <c r="E176" s="1">
        <f t="shared" si="28"/>
        <v>-913.69202165538263</v>
      </c>
      <c r="F176">
        <f t="shared" si="33"/>
        <v>-353.98003472222217</v>
      </c>
      <c r="G176" s="1">
        <f t="shared" si="34"/>
        <v>559.71198693316046</v>
      </c>
      <c r="H176" s="1">
        <f t="shared" si="29"/>
        <v>-50.568576388888857</v>
      </c>
      <c r="J176">
        <v>169</v>
      </c>
      <c r="K176" s="1">
        <f t="shared" si="30"/>
        <v>-859.34753183782709</v>
      </c>
      <c r="L176">
        <f t="shared" si="35"/>
        <v>-318.33333333333331</v>
      </c>
      <c r="M176" s="1">
        <f t="shared" si="36"/>
        <v>541.01419850449383</v>
      </c>
      <c r="N176" s="1">
        <f t="shared" si="31"/>
        <v>-14.921875</v>
      </c>
      <c r="P176">
        <v>169</v>
      </c>
      <c r="Q176" s="1">
        <f t="shared" si="32"/>
        <v>-847.50153257699378</v>
      </c>
      <c r="R176">
        <f t="shared" si="37"/>
        <v>-303.41145833333331</v>
      </c>
      <c r="S176" s="1">
        <f t="shared" si="38"/>
        <v>544.09007424366041</v>
      </c>
    </row>
    <row r="177" spans="4:19" x14ac:dyDescent="0.45">
      <c r="D177">
        <v>170</v>
      </c>
      <c r="E177" s="1">
        <f t="shared" si="28"/>
        <v>-913.69202165538263</v>
      </c>
      <c r="F177">
        <f t="shared" si="33"/>
        <v>-352.12673611111109</v>
      </c>
      <c r="G177" s="1">
        <f t="shared" si="34"/>
        <v>561.56528554427155</v>
      </c>
      <c r="H177" s="1">
        <f t="shared" si="29"/>
        <v>-50.3038194444444</v>
      </c>
      <c r="J177">
        <v>170</v>
      </c>
      <c r="K177" s="1">
        <f t="shared" si="30"/>
        <v>-859.34753183782709</v>
      </c>
      <c r="L177">
        <f t="shared" si="35"/>
        <v>-316.66666666666663</v>
      </c>
      <c r="M177" s="1">
        <f t="shared" si="36"/>
        <v>542.68086517116046</v>
      </c>
      <c r="N177" s="1">
        <f t="shared" si="31"/>
        <v>-14.843749999999943</v>
      </c>
      <c r="P177">
        <v>170</v>
      </c>
      <c r="Q177" s="1">
        <f t="shared" si="32"/>
        <v>-847.50153257699378</v>
      </c>
      <c r="R177">
        <f t="shared" si="37"/>
        <v>-301.82291666666669</v>
      </c>
      <c r="S177" s="1">
        <f t="shared" si="38"/>
        <v>545.67861591032715</v>
      </c>
    </row>
    <row r="178" spans="4:19" x14ac:dyDescent="0.45">
      <c r="D178">
        <v>171</v>
      </c>
      <c r="E178" s="1">
        <f t="shared" si="28"/>
        <v>-913.69202165538263</v>
      </c>
      <c r="F178">
        <f t="shared" si="33"/>
        <v>-350.27343749999994</v>
      </c>
      <c r="G178" s="1">
        <f t="shared" si="34"/>
        <v>563.41858415538263</v>
      </c>
      <c r="H178" s="1">
        <f t="shared" si="29"/>
        <v>-50.039062499999943</v>
      </c>
      <c r="J178">
        <v>171</v>
      </c>
      <c r="K178" s="1">
        <f t="shared" si="30"/>
        <v>-859.34753183782709</v>
      </c>
      <c r="L178">
        <f t="shared" si="35"/>
        <v>-314.99999999999994</v>
      </c>
      <c r="M178" s="1">
        <f t="shared" si="36"/>
        <v>544.34753183782709</v>
      </c>
      <c r="N178" s="1">
        <f t="shared" si="31"/>
        <v>-14.765624999999943</v>
      </c>
      <c r="P178">
        <v>171</v>
      </c>
      <c r="Q178" s="1">
        <f t="shared" si="32"/>
        <v>-847.50153257699378</v>
      </c>
      <c r="R178">
        <f t="shared" si="37"/>
        <v>-300.234375</v>
      </c>
      <c r="S178" s="1">
        <f t="shared" si="38"/>
        <v>547.26715757699378</v>
      </c>
    </row>
    <row r="179" spans="4:19" x14ac:dyDescent="0.45">
      <c r="D179">
        <v>172</v>
      </c>
      <c r="E179" s="1">
        <f t="shared" si="28"/>
        <v>-913.69202165538263</v>
      </c>
      <c r="F179">
        <f t="shared" si="33"/>
        <v>-348.42013888888886</v>
      </c>
      <c r="G179" s="1">
        <f t="shared" si="34"/>
        <v>565.27188276649372</v>
      </c>
      <c r="H179" s="1">
        <f t="shared" si="29"/>
        <v>-49.774305555555543</v>
      </c>
      <c r="J179">
        <v>172</v>
      </c>
      <c r="K179" s="1">
        <f t="shared" si="30"/>
        <v>-859.34753183782709</v>
      </c>
      <c r="L179">
        <f t="shared" si="35"/>
        <v>-313.33333333333331</v>
      </c>
      <c r="M179" s="1">
        <f t="shared" si="36"/>
        <v>546.01419850449383</v>
      </c>
      <c r="N179" s="1">
        <f t="shared" si="31"/>
        <v>-14.6875</v>
      </c>
      <c r="P179">
        <v>172</v>
      </c>
      <c r="Q179" s="1">
        <f t="shared" si="32"/>
        <v>-847.50153257699378</v>
      </c>
      <c r="R179">
        <f t="shared" si="37"/>
        <v>-298.64583333333331</v>
      </c>
      <c r="S179" s="1">
        <f t="shared" si="38"/>
        <v>548.85569924366041</v>
      </c>
    </row>
    <row r="180" spans="4:19" x14ac:dyDescent="0.45">
      <c r="D180">
        <v>173</v>
      </c>
      <c r="E180" s="1">
        <f t="shared" si="28"/>
        <v>-913.69202165538263</v>
      </c>
      <c r="F180">
        <f t="shared" si="33"/>
        <v>-346.56684027777771</v>
      </c>
      <c r="G180" s="1">
        <f t="shared" si="34"/>
        <v>567.12518137760492</v>
      </c>
      <c r="H180" s="1">
        <f t="shared" si="29"/>
        <v>-49.509548611111029</v>
      </c>
      <c r="J180">
        <v>173</v>
      </c>
      <c r="K180" s="1">
        <f t="shared" si="30"/>
        <v>-859.34753183782709</v>
      </c>
      <c r="L180">
        <f t="shared" si="35"/>
        <v>-311.66666666666663</v>
      </c>
      <c r="M180" s="1">
        <f t="shared" si="36"/>
        <v>547.68086517116046</v>
      </c>
      <c r="N180" s="1">
        <f t="shared" si="31"/>
        <v>-14.609374999999943</v>
      </c>
      <c r="P180">
        <v>173</v>
      </c>
      <c r="Q180" s="1">
        <f t="shared" si="32"/>
        <v>-847.50153257699378</v>
      </c>
      <c r="R180">
        <f t="shared" si="37"/>
        <v>-297.05729166666669</v>
      </c>
      <c r="S180" s="1">
        <f t="shared" si="38"/>
        <v>550.44424091032715</v>
      </c>
    </row>
    <row r="181" spans="4:19" x14ac:dyDescent="0.45">
      <c r="D181">
        <v>174</v>
      </c>
      <c r="E181" s="1">
        <f t="shared" si="28"/>
        <v>-913.69202165538263</v>
      </c>
      <c r="F181">
        <f t="shared" si="33"/>
        <v>-344.71354166666663</v>
      </c>
      <c r="G181" s="1">
        <f t="shared" si="34"/>
        <v>568.978479988716</v>
      </c>
      <c r="H181" s="1">
        <f t="shared" si="29"/>
        <v>-49.244791666666629</v>
      </c>
      <c r="J181">
        <v>174</v>
      </c>
      <c r="K181" s="1">
        <f t="shared" si="30"/>
        <v>-859.34753183782709</v>
      </c>
      <c r="L181">
        <f t="shared" si="35"/>
        <v>-309.99999999999994</v>
      </c>
      <c r="M181" s="1">
        <f t="shared" si="36"/>
        <v>549.34753183782709</v>
      </c>
      <c r="N181" s="1">
        <f t="shared" si="31"/>
        <v>-14.531249999999943</v>
      </c>
      <c r="P181">
        <v>174</v>
      </c>
      <c r="Q181" s="1">
        <f t="shared" si="32"/>
        <v>-847.50153257699378</v>
      </c>
      <c r="R181">
        <f t="shared" si="37"/>
        <v>-295.46875</v>
      </c>
      <c r="S181" s="1">
        <f t="shared" si="38"/>
        <v>552.03278257699378</v>
      </c>
    </row>
    <row r="182" spans="4:19" x14ac:dyDescent="0.45">
      <c r="D182">
        <v>175</v>
      </c>
      <c r="E182" s="1">
        <f t="shared" si="28"/>
        <v>-913.69202165538263</v>
      </c>
      <c r="F182">
        <f t="shared" si="33"/>
        <v>-342.86024305555554</v>
      </c>
      <c r="G182" s="1">
        <f t="shared" si="34"/>
        <v>570.83177859982709</v>
      </c>
      <c r="H182" s="1">
        <f t="shared" si="29"/>
        <v>-48.980034722222229</v>
      </c>
      <c r="J182">
        <v>175</v>
      </c>
      <c r="K182" s="1">
        <f t="shared" si="30"/>
        <v>-859.34753183782709</v>
      </c>
      <c r="L182">
        <f t="shared" si="35"/>
        <v>-308.33333333333331</v>
      </c>
      <c r="M182" s="1">
        <f t="shared" si="36"/>
        <v>551.01419850449383</v>
      </c>
      <c r="N182" s="1">
        <f t="shared" si="31"/>
        <v>-14.453125</v>
      </c>
      <c r="P182">
        <v>175</v>
      </c>
      <c r="Q182" s="1">
        <f t="shared" si="32"/>
        <v>-847.50153257699378</v>
      </c>
      <c r="R182">
        <f t="shared" si="37"/>
        <v>-293.88020833333331</v>
      </c>
      <c r="S182" s="1">
        <f t="shared" si="38"/>
        <v>553.62132424366041</v>
      </c>
    </row>
    <row r="183" spans="4:19" x14ac:dyDescent="0.45">
      <c r="D183">
        <v>176</v>
      </c>
      <c r="E183" s="1">
        <f t="shared" si="28"/>
        <v>-913.69202165538263</v>
      </c>
      <c r="F183">
        <f t="shared" si="33"/>
        <v>-341.0069444444444</v>
      </c>
      <c r="G183" s="1">
        <f t="shared" si="34"/>
        <v>572.68507721093829</v>
      </c>
      <c r="H183" s="1">
        <f t="shared" si="29"/>
        <v>-48.715277777777715</v>
      </c>
      <c r="J183">
        <v>176</v>
      </c>
      <c r="K183" s="1">
        <f t="shared" si="30"/>
        <v>-859.34753183782709</v>
      </c>
      <c r="L183">
        <f t="shared" si="35"/>
        <v>-306.66666666666669</v>
      </c>
      <c r="M183" s="1">
        <f t="shared" si="36"/>
        <v>552.68086517116035</v>
      </c>
      <c r="N183" s="1">
        <f t="shared" si="31"/>
        <v>-14.375</v>
      </c>
      <c r="P183">
        <v>176</v>
      </c>
      <c r="Q183" s="1">
        <f t="shared" si="32"/>
        <v>-847.50153257699378</v>
      </c>
      <c r="R183">
        <f t="shared" si="37"/>
        <v>-292.29166666666669</v>
      </c>
      <c r="S183" s="1">
        <f t="shared" si="38"/>
        <v>555.20986591032715</v>
      </c>
    </row>
    <row r="184" spans="4:19" x14ac:dyDescent="0.45">
      <c r="D184">
        <v>177</v>
      </c>
      <c r="E184" s="1">
        <f t="shared" si="28"/>
        <v>-913.69202165538263</v>
      </c>
      <c r="F184">
        <f t="shared" si="33"/>
        <v>-339.15364583333331</v>
      </c>
      <c r="G184" s="1">
        <f t="shared" si="34"/>
        <v>574.53837582204937</v>
      </c>
      <c r="H184" s="1">
        <f t="shared" si="29"/>
        <v>-48.450520833333314</v>
      </c>
      <c r="J184">
        <v>177</v>
      </c>
      <c r="K184" s="1">
        <f t="shared" si="30"/>
        <v>-859.34753183782709</v>
      </c>
      <c r="L184">
        <f t="shared" si="35"/>
        <v>-305</v>
      </c>
      <c r="M184" s="1">
        <f t="shared" si="36"/>
        <v>554.34753183782709</v>
      </c>
      <c r="N184" s="1">
        <f t="shared" si="31"/>
        <v>-14.296875</v>
      </c>
      <c r="P184">
        <v>177</v>
      </c>
      <c r="Q184" s="1">
        <f t="shared" si="32"/>
        <v>-847.50153257699378</v>
      </c>
      <c r="R184">
        <f t="shared" si="37"/>
        <v>-290.703125</v>
      </c>
      <c r="S184" s="1">
        <f t="shared" si="38"/>
        <v>556.79840757699378</v>
      </c>
    </row>
    <row r="185" spans="4:19" x14ac:dyDescent="0.45">
      <c r="D185">
        <v>178</v>
      </c>
      <c r="E185" s="1">
        <f t="shared" si="28"/>
        <v>-913.69202165538263</v>
      </c>
      <c r="F185">
        <f t="shared" si="33"/>
        <v>-337.30034722222217</v>
      </c>
      <c r="G185" s="1">
        <f t="shared" si="34"/>
        <v>576.39167443316046</v>
      </c>
      <c r="H185" s="1">
        <f t="shared" si="29"/>
        <v>-48.185763888888857</v>
      </c>
      <c r="J185">
        <v>178</v>
      </c>
      <c r="K185" s="1">
        <f t="shared" si="30"/>
        <v>-859.34753183782709</v>
      </c>
      <c r="L185">
        <f t="shared" si="35"/>
        <v>-303.33333333333331</v>
      </c>
      <c r="M185" s="1">
        <f t="shared" si="36"/>
        <v>556.01419850449383</v>
      </c>
      <c r="N185" s="1">
        <f t="shared" si="31"/>
        <v>-14.21875</v>
      </c>
      <c r="P185">
        <v>178</v>
      </c>
      <c r="Q185" s="1">
        <f t="shared" si="32"/>
        <v>-847.50153257699378</v>
      </c>
      <c r="R185">
        <f t="shared" si="37"/>
        <v>-289.11458333333331</v>
      </c>
      <c r="S185" s="1">
        <f t="shared" si="38"/>
        <v>558.38694924366041</v>
      </c>
    </row>
    <row r="186" spans="4:19" x14ac:dyDescent="0.45">
      <c r="D186">
        <v>179</v>
      </c>
      <c r="E186" s="1">
        <f t="shared" si="28"/>
        <v>-913.69202165538263</v>
      </c>
      <c r="F186">
        <f t="shared" si="33"/>
        <v>-335.44704861111109</v>
      </c>
      <c r="G186" s="1">
        <f t="shared" si="34"/>
        <v>578.24497304427155</v>
      </c>
      <c r="H186" s="1">
        <f t="shared" si="29"/>
        <v>-47.9210069444444</v>
      </c>
      <c r="J186">
        <v>179</v>
      </c>
      <c r="K186" s="1">
        <f t="shared" si="30"/>
        <v>-859.34753183782709</v>
      </c>
      <c r="L186">
        <f t="shared" si="35"/>
        <v>-301.66666666666669</v>
      </c>
      <c r="M186" s="1">
        <f t="shared" si="36"/>
        <v>557.68086517116035</v>
      </c>
      <c r="N186" s="1">
        <f t="shared" si="31"/>
        <v>-14.140625</v>
      </c>
      <c r="P186">
        <v>179</v>
      </c>
      <c r="Q186" s="1">
        <f t="shared" si="32"/>
        <v>-847.50153257699378</v>
      </c>
      <c r="R186">
        <f t="shared" si="37"/>
        <v>-287.52604166666669</v>
      </c>
      <c r="S186" s="1">
        <f t="shared" si="38"/>
        <v>559.97549091032715</v>
      </c>
    </row>
    <row r="187" spans="4:19" x14ac:dyDescent="0.45">
      <c r="D187">
        <v>180</v>
      </c>
      <c r="E187" s="1">
        <f t="shared" si="28"/>
        <v>-913.69202165538263</v>
      </c>
      <c r="F187">
        <f t="shared" si="33"/>
        <v>-333.59374999999994</v>
      </c>
      <c r="G187" s="1">
        <f t="shared" si="34"/>
        <v>580.09827165538263</v>
      </c>
      <c r="H187" s="1">
        <f t="shared" si="29"/>
        <v>-47.656249999999943</v>
      </c>
      <c r="J187">
        <v>180</v>
      </c>
      <c r="K187" s="1">
        <f t="shared" si="30"/>
        <v>-859.34753183782709</v>
      </c>
      <c r="L187">
        <f t="shared" si="35"/>
        <v>-300</v>
      </c>
      <c r="M187" s="1">
        <f t="shared" si="36"/>
        <v>559.34753183782709</v>
      </c>
      <c r="N187" s="1">
        <f t="shared" si="31"/>
        <v>-14.0625</v>
      </c>
      <c r="P187">
        <v>180</v>
      </c>
      <c r="Q187" s="1">
        <f t="shared" si="32"/>
        <v>-847.50153257699378</v>
      </c>
      <c r="R187">
        <f t="shared" si="37"/>
        <v>-285.9375</v>
      </c>
      <c r="S187" s="1">
        <f t="shared" si="38"/>
        <v>561.56403257699378</v>
      </c>
    </row>
    <row r="188" spans="4:19" x14ac:dyDescent="0.45">
      <c r="D188">
        <v>181</v>
      </c>
      <c r="E188" s="1">
        <f t="shared" si="28"/>
        <v>-913.69202165538263</v>
      </c>
      <c r="F188">
        <f t="shared" si="33"/>
        <v>-331.74045138888886</v>
      </c>
      <c r="G188" s="1">
        <f t="shared" si="34"/>
        <v>581.95157026649372</v>
      </c>
      <c r="H188" s="1">
        <f t="shared" si="29"/>
        <v>-47.391493055555543</v>
      </c>
      <c r="J188">
        <v>181</v>
      </c>
      <c r="K188" s="1">
        <f t="shared" si="30"/>
        <v>-859.34753183782709</v>
      </c>
      <c r="L188">
        <f t="shared" si="35"/>
        <v>-298.33333333333331</v>
      </c>
      <c r="M188" s="1">
        <f t="shared" si="36"/>
        <v>561.01419850449383</v>
      </c>
      <c r="N188" s="1">
        <f t="shared" si="31"/>
        <v>-13.984375</v>
      </c>
      <c r="P188">
        <v>181</v>
      </c>
      <c r="Q188" s="1">
        <f t="shared" si="32"/>
        <v>-847.50153257699378</v>
      </c>
      <c r="R188">
        <f t="shared" si="37"/>
        <v>-284.34895833333331</v>
      </c>
      <c r="S188" s="1">
        <f t="shared" si="38"/>
        <v>563.15257424366041</v>
      </c>
    </row>
    <row r="189" spans="4:19" x14ac:dyDescent="0.45">
      <c r="D189">
        <v>182</v>
      </c>
      <c r="E189" s="1">
        <f t="shared" si="28"/>
        <v>-913.69202165538263</v>
      </c>
      <c r="F189">
        <f t="shared" si="33"/>
        <v>-329.88715277777771</v>
      </c>
      <c r="G189" s="1">
        <f t="shared" si="34"/>
        <v>583.80486887760492</v>
      </c>
      <c r="H189" s="1">
        <f t="shared" si="29"/>
        <v>-47.126736111111029</v>
      </c>
      <c r="J189">
        <v>182</v>
      </c>
      <c r="K189" s="1">
        <f t="shared" si="30"/>
        <v>-859.34753183782709</v>
      </c>
      <c r="L189">
        <f t="shared" si="35"/>
        <v>-296.66666666666669</v>
      </c>
      <c r="M189" s="1">
        <f t="shared" si="36"/>
        <v>562.68086517116035</v>
      </c>
      <c r="N189" s="1">
        <f t="shared" si="31"/>
        <v>-13.90625</v>
      </c>
      <c r="P189">
        <v>182</v>
      </c>
      <c r="Q189" s="1">
        <f t="shared" si="32"/>
        <v>-847.50153257699378</v>
      </c>
      <c r="R189">
        <f t="shared" si="37"/>
        <v>-282.76041666666669</v>
      </c>
      <c r="S189" s="1">
        <f t="shared" si="38"/>
        <v>564.74111591032715</v>
      </c>
    </row>
    <row r="190" spans="4:19" x14ac:dyDescent="0.45">
      <c r="D190">
        <v>183</v>
      </c>
      <c r="E190" s="1">
        <f t="shared" si="28"/>
        <v>-913.69202165538263</v>
      </c>
      <c r="F190">
        <f t="shared" si="33"/>
        <v>-328.03385416666663</v>
      </c>
      <c r="G190" s="1">
        <f t="shared" si="34"/>
        <v>585.658167488716</v>
      </c>
      <c r="H190" s="1">
        <f t="shared" si="29"/>
        <v>-46.861979166666629</v>
      </c>
      <c r="J190">
        <v>183</v>
      </c>
      <c r="K190" s="1">
        <f t="shared" si="30"/>
        <v>-859.34753183782709</v>
      </c>
      <c r="L190">
        <f t="shared" si="35"/>
        <v>-295</v>
      </c>
      <c r="M190" s="1">
        <f t="shared" si="36"/>
        <v>564.34753183782709</v>
      </c>
      <c r="N190" s="1">
        <f t="shared" si="31"/>
        <v>-13.828125</v>
      </c>
      <c r="P190">
        <v>183</v>
      </c>
      <c r="Q190" s="1">
        <f t="shared" si="32"/>
        <v>-847.50153257699378</v>
      </c>
      <c r="R190">
        <f t="shared" si="37"/>
        <v>-281.171875</v>
      </c>
      <c r="S190" s="1">
        <f t="shared" si="38"/>
        <v>566.32965757699378</v>
      </c>
    </row>
    <row r="191" spans="4:19" x14ac:dyDescent="0.45">
      <c r="D191">
        <v>184</v>
      </c>
      <c r="E191" s="1">
        <f t="shared" si="28"/>
        <v>-913.69202165538263</v>
      </c>
      <c r="F191">
        <f t="shared" si="33"/>
        <v>-326.18055555555554</v>
      </c>
      <c r="G191" s="1">
        <f t="shared" si="34"/>
        <v>587.51146609982709</v>
      </c>
      <c r="H191" s="1">
        <f t="shared" si="29"/>
        <v>-46.597222222222229</v>
      </c>
      <c r="J191">
        <v>184</v>
      </c>
      <c r="K191" s="1">
        <f t="shared" si="30"/>
        <v>-859.34753183782709</v>
      </c>
      <c r="L191">
        <f t="shared" si="35"/>
        <v>-293.33333333333331</v>
      </c>
      <c r="M191" s="1">
        <f t="shared" si="36"/>
        <v>566.01419850449383</v>
      </c>
      <c r="N191" s="1">
        <f t="shared" si="31"/>
        <v>-13.75</v>
      </c>
      <c r="P191">
        <v>184</v>
      </c>
      <c r="Q191" s="1">
        <f t="shared" si="32"/>
        <v>-847.50153257699378</v>
      </c>
      <c r="R191">
        <f t="shared" si="37"/>
        <v>-279.58333333333331</v>
      </c>
      <c r="S191" s="1">
        <f t="shared" si="38"/>
        <v>567.91819924366041</v>
      </c>
    </row>
    <row r="192" spans="4:19" x14ac:dyDescent="0.45">
      <c r="D192">
        <v>185</v>
      </c>
      <c r="E192" s="1">
        <f t="shared" si="28"/>
        <v>-913.69202165538263</v>
      </c>
      <c r="F192">
        <f t="shared" si="33"/>
        <v>-324.3272569444444</v>
      </c>
      <c r="G192" s="1">
        <f t="shared" si="34"/>
        <v>589.36476471093829</v>
      </c>
      <c r="H192" s="1">
        <f t="shared" si="29"/>
        <v>-46.332465277777715</v>
      </c>
      <c r="J192">
        <v>185</v>
      </c>
      <c r="K192" s="1">
        <f t="shared" si="30"/>
        <v>-859.34753183782709</v>
      </c>
      <c r="L192">
        <f t="shared" si="35"/>
        <v>-291.66666666666669</v>
      </c>
      <c r="M192" s="1">
        <f t="shared" si="36"/>
        <v>567.68086517116035</v>
      </c>
      <c r="N192" s="1">
        <f t="shared" si="31"/>
        <v>-13.671875</v>
      </c>
      <c r="P192">
        <v>185</v>
      </c>
      <c r="Q192" s="1">
        <f t="shared" si="32"/>
        <v>-847.50153257699378</v>
      </c>
      <c r="R192">
        <f t="shared" si="37"/>
        <v>-277.99479166666669</v>
      </c>
      <c r="S192" s="1">
        <f t="shared" si="38"/>
        <v>569.50674091032715</v>
      </c>
    </row>
    <row r="193" spans="4:19" x14ac:dyDescent="0.45">
      <c r="D193">
        <v>186</v>
      </c>
      <c r="E193" s="1">
        <f t="shared" si="28"/>
        <v>-913.69202165538263</v>
      </c>
      <c r="F193">
        <f t="shared" si="33"/>
        <v>-322.47395833333331</v>
      </c>
      <c r="G193" s="1">
        <f t="shared" si="34"/>
        <v>591.21806332204937</v>
      </c>
      <c r="H193" s="1">
        <f t="shared" si="29"/>
        <v>-46.067708333333314</v>
      </c>
      <c r="J193">
        <v>186</v>
      </c>
      <c r="K193" s="1">
        <f t="shared" si="30"/>
        <v>-859.34753183782709</v>
      </c>
      <c r="L193">
        <f t="shared" si="35"/>
        <v>-290</v>
      </c>
      <c r="M193" s="1">
        <f t="shared" si="36"/>
        <v>569.34753183782709</v>
      </c>
      <c r="N193" s="1">
        <f t="shared" si="31"/>
        <v>-13.59375</v>
      </c>
      <c r="P193">
        <v>186</v>
      </c>
      <c r="Q193" s="1">
        <f t="shared" si="32"/>
        <v>-847.50153257699378</v>
      </c>
      <c r="R193">
        <f t="shared" si="37"/>
        <v>-276.40625</v>
      </c>
      <c r="S193" s="1">
        <f t="shared" si="38"/>
        <v>571.09528257699378</v>
      </c>
    </row>
    <row r="194" spans="4:19" x14ac:dyDescent="0.45">
      <c r="D194">
        <v>187</v>
      </c>
      <c r="E194" s="1">
        <f t="shared" si="28"/>
        <v>-913.69202165538263</v>
      </c>
      <c r="F194">
        <f t="shared" si="33"/>
        <v>-320.62065972222217</v>
      </c>
      <c r="G194" s="1">
        <f t="shared" si="34"/>
        <v>593.07136193316046</v>
      </c>
      <c r="H194" s="1">
        <f t="shared" si="29"/>
        <v>-45.802951388888857</v>
      </c>
      <c r="J194">
        <v>187</v>
      </c>
      <c r="K194" s="1">
        <f t="shared" si="30"/>
        <v>-859.34753183782709</v>
      </c>
      <c r="L194">
        <f t="shared" si="35"/>
        <v>-288.33333333333331</v>
      </c>
      <c r="M194" s="1">
        <f t="shared" si="36"/>
        <v>571.01419850449383</v>
      </c>
      <c r="N194" s="1">
        <f t="shared" si="31"/>
        <v>-13.515625</v>
      </c>
      <c r="P194">
        <v>187</v>
      </c>
      <c r="Q194" s="1">
        <f t="shared" si="32"/>
        <v>-847.50153257699378</v>
      </c>
      <c r="R194">
        <f t="shared" si="37"/>
        <v>-274.81770833333331</v>
      </c>
      <c r="S194" s="1">
        <f t="shared" si="38"/>
        <v>572.68382424366041</v>
      </c>
    </row>
    <row r="195" spans="4:19" x14ac:dyDescent="0.45">
      <c r="D195">
        <v>188</v>
      </c>
      <c r="E195" s="1">
        <f t="shared" si="28"/>
        <v>-913.69202165538263</v>
      </c>
      <c r="F195">
        <f t="shared" si="33"/>
        <v>-318.76736111111109</v>
      </c>
      <c r="G195" s="1">
        <f t="shared" si="34"/>
        <v>594.92466054427155</v>
      </c>
      <c r="H195" s="1">
        <f t="shared" si="29"/>
        <v>-45.5381944444444</v>
      </c>
      <c r="J195">
        <v>188</v>
      </c>
      <c r="K195" s="1">
        <f t="shared" si="30"/>
        <v>-859.34753183782709</v>
      </c>
      <c r="L195">
        <f t="shared" si="35"/>
        <v>-286.66666666666669</v>
      </c>
      <c r="M195" s="1">
        <f t="shared" si="36"/>
        <v>572.68086517116035</v>
      </c>
      <c r="N195" s="1">
        <f t="shared" si="31"/>
        <v>-13.4375</v>
      </c>
      <c r="P195">
        <v>188</v>
      </c>
      <c r="Q195" s="1">
        <f t="shared" si="32"/>
        <v>-847.50153257699378</v>
      </c>
      <c r="R195">
        <f t="shared" si="37"/>
        <v>-273.22916666666669</v>
      </c>
      <c r="S195" s="1">
        <f t="shared" si="38"/>
        <v>574.27236591032715</v>
      </c>
    </row>
    <row r="196" spans="4:19" x14ac:dyDescent="0.45">
      <c r="D196">
        <v>189</v>
      </c>
      <c r="E196" s="1">
        <f t="shared" si="28"/>
        <v>-913.69202165538263</v>
      </c>
      <c r="F196">
        <f t="shared" si="33"/>
        <v>-316.91406249999994</v>
      </c>
      <c r="G196" s="1">
        <f t="shared" si="34"/>
        <v>596.77795915538263</v>
      </c>
      <c r="H196" s="1">
        <f t="shared" si="29"/>
        <v>-45.273437499999943</v>
      </c>
      <c r="J196">
        <v>189</v>
      </c>
      <c r="K196" s="1">
        <f t="shared" si="30"/>
        <v>-859.34753183782709</v>
      </c>
      <c r="L196">
        <f t="shared" si="35"/>
        <v>-285</v>
      </c>
      <c r="M196" s="1">
        <f t="shared" si="36"/>
        <v>574.34753183782709</v>
      </c>
      <c r="N196" s="1">
        <f t="shared" si="31"/>
        <v>-13.359375</v>
      </c>
      <c r="P196">
        <v>189</v>
      </c>
      <c r="Q196" s="1">
        <f t="shared" si="32"/>
        <v>-847.50153257699378</v>
      </c>
      <c r="R196">
        <f t="shared" si="37"/>
        <v>-271.640625</v>
      </c>
      <c r="S196" s="1">
        <f t="shared" si="38"/>
        <v>575.86090757699378</v>
      </c>
    </row>
    <row r="197" spans="4:19" x14ac:dyDescent="0.45">
      <c r="D197">
        <v>190</v>
      </c>
      <c r="E197" s="1">
        <f t="shared" si="28"/>
        <v>-913.69202165538263</v>
      </c>
      <c r="F197">
        <f t="shared" si="33"/>
        <v>-315.06076388888886</v>
      </c>
      <c r="G197" s="1">
        <f t="shared" si="34"/>
        <v>598.63125776649372</v>
      </c>
      <c r="H197" s="1">
        <f t="shared" si="29"/>
        <v>-45.008680555555543</v>
      </c>
      <c r="J197">
        <v>190</v>
      </c>
      <c r="K197" s="1">
        <f t="shared" si="30"/>
        <v>-859.34753183782709</v>
      </c>
      <c r="L197">
        <f t="shared" si="35"/>
        <v>-283.33333333333331</v>
      </c>
      <c r="M197" s="1">
        <f t="shared" si="36"/>
        <v>576.01419850449383</v>
      </c>
      <c r="N197" s="1">
        <f t="shared" si="31"/>
        <v>-13.28125</v>
      </c>
      <c r="P197">
        <v>190</v>
      </c>
      <c r="Q197" s="1">
        <f t="shared" si="32"/>
        <v>-847.50153257699378</v>
      </c>
      <c r="R197">
        <f t="shared" si="37"/>
        <v>-270.05208333333331</v>
      </c>
      <c r="S197" s="1">
        <f t="shared" si="38"/>
        <v>577.44944924366041</v>
      </c>
    </row>
    <row r="198" spans="4:19" x14ac:dyDescent="0.45">
      <c r="D198">
        <v>191</v>
      </c>
      <c r="E198" s="1">
        <f t="shared" si="28"/>
        <v>-913.69202165538263</v>
      </c>
      <c r="F198">
        <f t="shared" si="33"/>
        <v>-313.20746527777771</v>
      </c>
      <c r="G198" s="1">
        <f t="shared" si="34"/>
        <v>600.48455637760492</v>
      </c>
      <c r="H198" s="1">
        <f t="shared" si="29"/>
        <v>-44.743923611111029</v>
      </c>
      <c r="J198">
        <v>191</v>
      </c>
      <c r="K198" s="1">
        <f t="shared" si="30"/>
        <v>-859.34753183782709</v>
      </c>
      <c r="L198">
        <f t="shared" si="35"/>
        <v>-281.66666666666669</v>
      </c>
      <c r="M198" s="1">
        <f t="shared" si="36"/>
        <v>577.68086517116035</v>
      </c>
      <c r="N198" s="1">
        <f t="shared" si="31"/>
        <v>-13.203125</v>
      </c>
      <c r="P198">
        <v>191</v>
      </c>
      <c r="Q198" s="1">
        <f t="shared" si="32"/>
        <v>-847.50153257699378</v>
      </c>
      <c r="R198">
        <f t="shared" si="37"/>
        <v>-268.46354166666669</v>
      </c>
      <c r="S198" s="1">
        <f t="shared" si="38"/>
        <v>579.03799091032715</v>
      </c>
    </row>
    <row r="199" spans="4:19" x14ac:dyDescent="0.45">
      <c r="D199">
        <v>192</v>
      </c>
      <c r="E199" s="1">
        <f t="shared" si="28"/>
        <v>-913.69202165538263</v>
      </c>
      <c r="F199">
        <f t="shared" si="33"/>
        <v>-311.35416666666663</v>
      </c>
      <c r="G199" s="1">
        <f t="shared" si="34"/>
        <v>602.337854988716</v>
      </c>
      <c r="H199" s="1">
        <f t="shared" si="29"/>
        <v>-44.479166666666629</v>
      </c>
      <c r="J199">
        <v>192</v>
      </c>
      <c r="K199" s="1">
        <f t="shared" si="30"/>
        <v>-859.34753183782709</v>
      </c>
      <c r="L199">
        <f t="shared" si="35"/>
        <v>-280</v>
      </c>
      <c r="M199" s="1">
        <f t="shared" si="36"/>
        <v>579.34753183782709</v>
      </c>
      <c r="N199" s="1">
        <f t="shared" si="31"/>
        <v>-13.125</v>
      </c>
      <c r="P199">
        <v>192</v>
      </c>
      <c r="Q199" s="1">
        <f t="shared" si="32"/>
        <v>-847.50153257699378</v>
      </c>
      <c r="R199">
        <f t="shared" si="37"/>
        <v>-266.875</v>
      </c>
      <c r="S199" s="1">
        <f t="shared" si="38"/>
        <v>580.62653257699378</v>
      </c>
    </row>
    <row r="200" spans="4:19" x14ac:dyDescent="0.45">
      <c r="D200">
        <v>193</v>
      </c>
      <c r="E200" s="1">
        <f t="shared" si="28"/>
        <v>-913.69202165538263</v>
      </c>
      <c r="F200">
        <f t="shared" si="33"/>
        <v>-309.50086805555554</v>
      </c>
      <c r="G200" s="1">
        <f t="shared" si="34"/>
        <v>604.19115359982709</v>
      </c>
      <c r="H200" s="1">
        <f t="shared" si="29"/>
        <v>-44.214409722222229</v>
      </c>
      <c r="J200">
        <v>193</v>
      </c>
      <c r="K200" s="1">
        <f t="shared" si="30"/>
        <v>-859.34753183782709</v>
      </c>
      <c r="L200">
        <f t="shared" si="35"/>
        <v>-278.33333333333331</v>
      </c>
      <c r="M200" s="1">
        <f t="shared" si="36"/>
        <v>581.01419850449383</v>
      </c>
      <c r="N200" s="1">
        <f t="shared" si="31"/>
        <v>-13.046875</v>
      </c>
      <c r="P200">
        <v>193</v>
      </c>
      <c r="Q200" s="1">
        <f t="shared" si="32"/>
        <v>-847.50153257699378</v>
      </c>
      <c r="R200">
        <f t="shared" si="37"/>
        <v>-265.28645833333331</v>
      </c>
      <c r="S200" s="1">
        <f t="shared" si="38"/>
        <v>582.21507424366041</v>
      </c>
    </row>
    <row r="201" spans="4:19" x14ac:dyDescent="0.45">
      <c r="D201">
        <v>194</v>
      </c>
      <c r="E201" s="1">
        <f t="shared" ref="E201:E264" si="39">PMT($E$4/100/12,30*12,$E$5,,0)</f>
        <v>-913.69202165538263</v>
      </c>
      <c r="F201">
        <f t="shared" si="33"/>
        <v>-307.6475694444444</v>
      </c>
      <c r="G201" s="1">
        <f t="shared" si="34"/>
        <v>606.04445221093829</v>
      </c>
      <c r="H201" s="1">
        <f t="shared" ref="H201:H264" si="40">F201-R201</f>
        <v>-43.949652777777715</v>
      </c>
      <c r="J201">
        <v>194</v>
      </c>
      <c r="K201" s="1">
        <f t="shared" ref="K201:K264" si="41">PMT($K$4/100/12,30*12,$K$5,,0)</f>
        <v>-859.34753183782709</v>
      </c>
      <c r="L201">
        <f t="shared" si="35"/>
        <v>-276.66666666666669</v>
      </c>
      <c r="M201" s="1">
        <f t="shared" si="36"/>
        <v>582.68086517116035</v>
      </c>
      <c r="N201" s="1">
        <f t="shared" ref="N201:N264" si="42">L201-R201</f>
        <v>-12.96875</v>
      </c>
      <c r="P201">
        <v>194</v>
      </c>
      <c r="Q201" s="1">
        <f t="shared" ref="Q201:Q264" si="43">PMT($Q$4/100/12,30*12,$Q$5,,0)</f>
        <v>-847.50153257699378</v>
      </c>
      <c r="R201">
        <f t="shared" si="37"/>
        <v>-263.69791666666669</v>
      </c>
      <c r="S201" s="1">
        <f t="shared" si="38"/>
        <v>583.80361591032715</v>
      </c>
    </row>
    <row r="202" spans="4:19" x14ac:dyDescent="0.45">
      <c r="D202">
        <v>195</v>
      </c>
      <c r="E202" s="1">
        <f t="shared" si="39"/>
        <v>-913.69202165538263</v>
      </c>
      <c r="F202">
        <f t="shared" si="33"/>
        <v>-305.79427083333331</v>
      </c>
      <c r="G202" s="1">
        <f t="shared" si="34"/>
        <v>607.89775082204937</v>
      </c>
      <c r="H202" s="1">
        <f t="shared" si="40"/>
        <v>-43.684895833333314</v>
      </c>
      <c r="J202">
        <v>195</v>
      </c>
      <c r="K202" s="1">
        <f t="shared" si="41"/>
        <v>-859.34753183782709</v>
      </c>
      <c r="L202">
        <f t="shared" si="35"/>
        <v>-275</v>
      </c>
      <c r="M202" s="1">
        <f t="shared" si="36"/>
        <v>584.34753183782709</v>
      </c>
      <c r="N202" s="1">
        <f t="shared" si="42"/>
        <v>-12.890625</v>
      </c>
      <c r="P202">
        <v>195</v>
      </c>
      <c r="Q202" s="1">
        <f t="shared" si="43"/>
        <v>-847.50153257699378</v>
      </c>
      <c r="R202">
        <f t="shared" si="37"/>
        <v>-262.109375</v>
      </c>
      <c r="S202" s="1">
        <f t="shared" si="38"/>
        <v>585.39215757699378</v>
      </c>
    </row>
    <row r="203" spans="4:19" x14ac:dyDescent="0.45">
      <c r="D203">
        <v>196</v>
      </c>
      <c r="E203" s="1">
        <f t="shared" si="39"/>
        <v>-913.69202165538263</v>
      </c>
      <c r="F203">
        <f t="shared" si="33"/>
        <v>-303.94097222222217</v>
      </c>
      <c r="G203" s="1">
        <f t="shared" si="34"/>
        <v>609.75104943316046</v>
      </c>
      <c r="H203" s="1">
        <f t="shared" si="40"/>
        <v>-43.420138888888857</v>
      </c>
      <c r="J203">
        <v>196</v>
      </c>
      <c r="K203" s="1">
        <f t="shared" si="41"/>
        <v>-859.34753183782709</v>
      </c>
      <c r="L203">
        <f t="shared" si="35"/>
        <v>-273.33333333333331</v>
      </c>
      <c r="M203" s="1">
        <f t="shared" si="36"/>
        <v>586.01419850449383</v>
      </c>
      <c r="N203" s="1">
        <f t="shared" si="42"/>
        <v>-12.8125</v>
      </c>
      <c r="P203">
        <v>196</v>
      </c>
      <c r="Q203" s="1">
        <f t="shared" si="43"/>
        <v>-847.50153257699378</v>
      </c>
      <c r="R203">
        <f t="shared" si="37"/>
        <v>-260.52083333333331</v>
      </c>
      <c r="S203" s="1">
        <f t="shared" si="38"/>
        <v>586.98069924366041</v>
      </c>
    </row>
    <row r="204" spans="4:19" x14ac:dyDescent="0.45">
      <c r="D204">
        <v>197</v>
      </c>
      <c r="E204" s="1">
        <f t="shared" si="39"/>
        <v>-913.69202165538263</v>
      </c>
      <c r="F204">
        <f t="shared" si="33"/>
        <v>-302.08767361111109</v>
      </c>
      <c r="G204" s="1">
        <f t="shared" si="34"/>
        <v>611.60434804427155</v>
      </c>
      <c r="H204" s="1">
        <f t="shared" si="40"/>
        <v>-43.1553819444444</v>
      </c>
      <c r="J204">
        <v>197</v>
      </c>
      <c r="K204" s="1">
        <f t="shared" si="41"/>
        <v>-859.34753183782709</v>
      </c>
      <c r="L204">
        <f t="shared" si="35"/>
        <v>-271.66666666666669</v>
      </c>
      <c r="M204" s="1">
        <f t="shared" si="36"/>
        <v>587.68086517116035</v>
      </c>
      <c r="N204" s="1">
        <f t="shared" si="42"/>
        <v>-12.734375</v>
      </c>
      <c r="P204">
        <v>197</v>
      </c>
      <c r="Q204" s="1">
        <f t="shared" si="43"/>
        <v>-847.50153257699378</v>
      </c>
      <c r="R204">
        <f t="shared" si="37"/>
        <v>-258.93229166666669</v>
      </c>
      <c r="S204" s="1">
        <f t="shared" si="38"/>
        <v>588.56924091032715</v>
      </c>
    </row>
    <row r="205" spans="4:19" x14ac:dyDescent="0.45">
      <c r="D205">
        <v>198</v>
      </c>
      <c r="E205" s="1">
        <f t="shared" si="39"/>
        <v>-913.69202165538263</v>
      </c>
      <c r="F205">
        <f t="shared" si="33"/>
        <v>-300.23437499999994</v>
      </c>
      <c r="G205" s="1">
        <f t="shared" si="34"/>
        <v>613.45764665538263</v>
      </c>
      <c r="H205" s="1">
        <f t="shared" si="40"/>
        <v>-42.890624999999943</v>
      </c>
      <c r="J205">
        <v>198</v>
      </c>
      <c r="K205" s="1">
        <f t="shared" si="41"/>
        <v>-859.34753183782709</v>
      </c>
      <c r="L205">
        <f t="shared" si="35"/>
        <v>-270</v>
      </c>
      <c r="M205" s="1">
        <f t="shared" si="36"/>
        <v>589.34753183782709</v>
      </c>
      <c r="N205" s="1">
        <f t="shared" si="42"/>
        <v>-12.65625</v>
      </c>
      <c r="P205">
        <v>198</v>
      </c>
      <c r="Q205" s="1">
        <f t="shared" si="43"/>
        <v>-847.50153257699378</v>
      </c>
      <c r="R205">
        <f t="shared" si="37"/>
        <v>-257.34375</v>
      </c>
      <c r="S205" s="1">
        <f t="shared" si="38"/>
        <v>590.15778257699378</v>
      </c>
    </row>
    <row r="206" spans="4:19" x14ac:dyDescent="0.45">
      <c r="D206">
        <v>199</v>
      </c>
      <c r="E206" s="1">
        <f t="shared" si="39"/>
        <v>-913.69202165538263</v>
      </c>
      <c r="F206">
        <f t="shared" si="33"/>
        <v>-298.38107638888886</v>
      </c>
      <c r="G206" s="1">
        <f t="shared" si="34"/>
        <v>615.31094526649372</v>
      </c>
      <c r="H206" s="1">
        <f t="shared" si="40"/>
        <v>-42.625868055555515</v>
      </c>
      <c r="J206">
        <v>199</v>
      </c>
      <c r="K206" s="1">
        <f t="shared" si="41"/>
        <v>-859.34753183782709</v>
      </c>
      <c r="L206">
        <f t="shared" si="35"/>
        <v>-268.33333333333331</v>
      </c>
      <c r="M206" s="1">
        <f t="shared" si="36"/>
        <v>591.01419850449383</v>
      </c>
      <c r="N206" s="1">
        <f t="shared" si="42"/>
        <v>-12.578124999999972</v>
      </c>
      <c r="P206">
        <v>199</v>
      </c>
      <c r="Q206" s="1">
        <f t="shared" si="43"/>
        <v>-847.50153257699378</v>
      </c>
      <c r="R206">
        <f t="shared" si="37"/>
        <v>-255.75520833333334</v>
      </c>
      <c r="S206" s="1">
        <f t="shared" si="38"/>
        <v>591.74632424366041</v>
      </c>
    </row>
    <row r="207" spans="4:19" x14ac:dyDescent="0.45">
      <c r="D207">
        <v>200</v>
      </c>
      <c r="E207" s="1">
        <f t="shared" si="39"/>
        <v>-913.69202165538263</v>
      </c>
      <c r="F207">
        <f t="shared" si="33"/>
        <v>-296.52777777777771</v>
      </c>
      <c r="G207" s="1">
        <f t="shared" si="34"/>
        <v>617.16424387760492</v>
      </c>
      <c r="H207" s="1">
        <f t="shared" si="40"/>
        <v>-42.361111111111057</v>
      </c>
      <c r="J207">
        <v>200</v>
      </c>
      <c r="K207" s="1">
        <f t="shared" si="41"/>
        <v>-859.34753183782709</v>
      </c>
      <c r="L207">
        <f t="shared" si="35"/>
        <v>-266.66666666666669</v>
      </c>
      <c r="M207" s="1">
        <f t="shared" si="36"/>
        <v>592.68086517116035</v>
      </c>
      <c r="N207" s="1">
        <f t="shared" si="42"/>
        <v>-12.500000000000028</v>
      </c>
      <c r="P207">
        <v>200</v>
      </c>
      <c r="Q207" s="1">
        <f t="shared" si="43"/>
        <v>-847.50153257699378</v>
      </c>
      <c r="R207">
        <f t="shared" si="37"/>
        <v>-254.16666666666666</v>
      </c>
      <c r="S207" s="1">
        <f t="shared" si="38"/>
        <v>593.33486591032715</v>
      </c>
    </row>
    <row r="208" spans="4:19" x14ac:dyDescent="0.45">
      <c r="D208">
        <v>201</v>
      </c>
      <c r="E208" s="1">
        <f t="shared" si="39"/>
        <v>-913.69202165538263</v>
      </c>
      <c r="F208">
        <f t="shared" si="33"/>
        <v>-294.67447916666663</v>
      </c>
      <c r="G208" s="1">
        <f t="shared" si="34"/>
        <v>619.017542488716</v>
      </c>
      <c r="H208" s="1">
        <f t="shared" si="40"/>
        <v>-42.096354166666629</v>
      </c>
      <c r="J208">
        <v>201</v>
      </c>
      <c r="K208" s="1">
        <f t="shared" si="41"/>
        <v>-859.34753183782709</v>
      </c>
      <c r="L208">
        <f t="shared" si="35"/>
        <v>-265</v>
      </c>
      <c r="M208" s="1">
        <f t="shared" si="36"/>
        <v>594.34753183782709</v>
      </c>
      <c r="N208" s="1">
        <f t="shared" si="42"/>
        <v>-12.421875</v>
      </c>
      <c r="P208">
        <v>201</v>
      </c>
      <c r="Q208" s="1">
        <f t="shared" si="43"/>
        <v>-847.50153257699378</v>
      </c>
      <c r="R208">
        <f t="shared" si="37"/>
        <v>-252.578125</v>
      </c>
      <c r="S208" s="1">
        <f t="shared" si="38"/>
        <v>594.92340757699378</v>
      </c>
    </row>
    <row r="209" spans="4:19" x14ac:dyDescent="0.45">
      <c r="D209">
        <v>202</v>
      </c>
      <c r="E209" s="1">
        <f t="shared" si="39"/>
        <v>-913.69202165538263</v>
      </c>
      <c r="F209">
        <f t="shared" si="33"/>
        <v>-292.82118055555554</v>
      </c>
      <c r="G209" s="1">
        <f t="shared" si="34"/>
        <v>620.87084109982709</v>
      </c>
      <c r="H209" s="1">
        <f t="shared" si="40"/>
        <v>-41.8315972222222</v>
      </c>
      <c r="J209">
        <v>202</v>
      </c>
      <c r="K209" s="1">
        <f t="shared" si="41"/>
        <v>-859.34753183782709</v>
      </c>
      <c r="L209">
        <f t="shared" si="35"/>
        <v>-263.33333333333331</v>
      </c>
      <c r="M209" s="1">
        <f t="shared" si="36"/>
        <v>596.01419850449383</v>
      </c>
      <c r="N209" s="1">
        <f t="shared" si="42"/>
        <v>-12.343749999999972</v>
      </c>
      <c r="P209">
        <v>202</v>
      </c>
      <c r="Q209" s="1">
        <f t="shared" si="43"/>
        <v>-847.50153257699378</v>
      </c>
      <c r="R209">
        <f t="shared" si="37"/>
        <v>-250.98958333333334</v>
      </c>
      <c r="S209" s="1">
        <f t="shared" si="38"/>
        <v>596.51194924366041</v>
      </c>
    </row>
    <row r="210" spans="4:19" x14ac:dyDescent="0.45">
      <c r="D210">
        <v>203</v>
      </c>
      <c r="E210" s="1">
        <f t="shared" si="39"/>
        <v>-913.69202165538263</v>
      </c>
      <c r="F210">
        <f t="shared" si="33"/>
        <v>-290.9678819444444</v>
      </c>
      <c r="G210" s="1">
        <f t="shared" si="34"/>
        <v>622.72413971093829</v>
      </c>
      <c r="H210" s="1">
        <f t="shared" si="40"/>
        <v>-41.566840277777743</v>
      </c>
      <c r="J210">
        <v>203</v>
      </c>
      <c r="K210" s="1">
        <f t="shared" si="41"/>
        <v>-859.34753183782709</v>
      </c>
      <c r="L210">
        <f t="shared" si="35"/>
        <v>-261.66666666666669</v>
      </c>
      <c r="M210" s="1">
        <f t="shared" si="36"/>
        <v>597.68086517116035</v>
      </c>
      <c r="N210" s="1">
        <f t="shared" si="42"/>
        <v>-12.265625000000028</v>
      </c>
      <c r="P210">
        <v>203</v>
      </c>
      <c r="Q210" s="1">
        <f t="shared" si="43"/>
        <v>-847.50153257699378</v>
      </c>
      <c r="R210">
        <f t="shared" si="37"/>
        <v>-249.40104166666666</v>
      </c>
      <c r="S210" s="1">
        <f t="shared" si="38"/>
        <v>598.10049091032715</v>
      </c>
    </row>
    <row r="211" spans="4:19" x14ac:dyDescent="0.45">
      <c r="D211">
        <v>204</v>
      </c>
      <c r="E211" s="1">
        <f t="shared" si="39"/>
        <v>-913.69202165538263</v>
      </c>
      <c r="F211">
        <f t="shared" si="33"/>
        <v>-289.11458333333331</v>
      </c>
      <c r="G211" s="1">
        <f t="shared" si="34"/>
        <v>624.57743832204937</v>
      </c>
      <c r="H211" s="1">
        <f t="shared" si="40"/>
        <v>-41.302083333333314</v>
      </c>
      <c r="J211">
        <v>204</v>
      </c>
      <c r="K211" s="1">
        <f t="shared" si="41"/>
        <v>-859.34753183782709</v>
      </c>
      <c r="L211">
        <f t="shared" si="35"/>
        <v>-260</v>
      </c>
      <c r="M211" s="1">
        <f t="shared" si="36"/>
        <v>599.34753183782709</v>
      </c>
      <c r="N211" s="1">
        <f t="shared" si="42"/>
        <v>-12.1875</v>
      </c>
      <c r="P211">
        <v>204</v>
      </c>
      <c r="Q211" s="1">
        <f t="shared" si="43"/>
        <v>-847.50153257699378</v>
      </c>
      <c r="R211">
        <f t="shared" si="37"/>
        <v>-247.8125</v>
      </c>
      <c r="S211" s="1">
        <f t="shared" si="38"/>
        <v>599.68903257699378</v>
      </c>
    </row>
    <row r="212" spans="4:19" x14ac:dyDescent="0.45">
      <c r="D212">
        <v>205</v>
      </c>
      <c r="E212" s="1">
        <f t="shared" si="39"/>
        <v>-913.69202165538263</v>
      </c>
      <c r="F212">
        <f t="shared" si="33"/>
        <v>-287.26128472222217</v>
      </c>
      <c r="G212" s="1">
        <f t="shared" si="34"/>
        <v>626.43073693316046</v>
      </c>
      <c r="H212" s="1">
        <f t="shared" si="40"/>
        <v>-41.037326388888829</v>
      </c>
      <c r="J212">
        <v>205</v>
      </c>
      <c r="K212" s="1">
        <f t="shared" si="41"/>
        <v>-859.34753183782709</v>
      </c>
      <c r="L212">
        <f t="shared" si="35"/>
        <v>-258.33333333333331</v>
      </c>
      <c r="M212" s="1">
        <f t="shared" si="36"/>
        <v>601.01419850449383</v>
      </c>
      <c r="N212" s="1">
        <f t="shared" si="42"/>
        <v>-12.109374999999972</v>
      </c>
      <c r="P212">
        <v>205</v>
      </c>
      <c r="Q212" s="1">
        <f t="shared" si="43"/>
        <v>-847.50153257699378</v>
      </c>
      <c r="R212">
        <f t="shared" si="37"/>
        <v>-246.22395833333334</v>
      </c>
      <c r="S212" s="1">
        <f t="shared" si="38"/>
        <v>601.27757424366041</v>
      </c>
    </row>
    <row r="213" spans="4:19" x14ac:dyDescent="0.45">
      <c r="D213">
        <v>206</v>
      </c>
      <c r="E213" s="1">
        <f t="shared" si="39"/>
        <v>-913.69202165538263</v>
      </c>
      <c r="F213">
        <f t="shared" si="33"/>
        <v>-285.40798611111109</v>
      </c>
      <c r="G213" s="1">
        <f t="shared" si="34"/>
        <v>628.28403554427155</v>
      </c>
      <c r="H213" s="1">
        <f t="shared" si="40"/>
        <v>-40.772569444444429</v>
      </c>
      <c r="J213">
        <v>206</v>
      </c>
      <c r="K213" s="1">
        <f t="shared" si="41"/>
        <v>-859.34753183782709</v>
      </c>
      <c r="L213">
        <f t="shared" si="35"/>
        <v>-256.66666666666669</v>
      </c>
      <c r="M213" s="1">
        <f t="shared" si="36"/>
        <v>602.68086517116035</v>
      </c>
      <c r="N213" s="1">
        <f t="shared" si="42"/>
        <v>-12.031250000000028</v>
      </c>
      <c r="P213">
        <v>206</v>
      </c>
      <c r="Q213" s="1">
        <f t="shared" si="43"/>
        <v>-847.50153257699378</v>
      </c>
      <c r="R213">
        <f t="shared" si="37"/>
        <v>-244.63541666666666</v>
      </c>
      <c r="S213" s="1">
        <f t="shared" si="38"/>
        <v>602.86611591032715</v>
      </c>
    </row>
    <row r="214" spans="4:19" x14ac:dyDescent="0.45">
      <c r="D214">
        <v>207</v>
      </c>
      <c r="E214" s="1">
        <f t="shared" si="39"/>
        <v>-913.69202165538263</v>
      </c>
      <c r="F214">
        <f t="shared" si="33"/>
        <v>-283.55468749999994</v>
      </c>
      <c r="G214" s="1">
        <f t="shared" si="34"/>
        <v>630.13733415538263</v>
      </c>
      <c r="H214" s="1">
        <f t="shared" si="40"/>
        <v>-40.507812499999943</v>
      </c>
      <c r="J214">
        <v>207</v>
      </c>
      <c r="K214" s="1">
        <f t="shared" si="41"/>
        <v>-859.34753183782709</v>
      </c>
      <c r="L214">
        <f t="shared" si="35"/>
        <v>-255</v>
      </c>
      <c r="M214" s="1">
        <f t="shared" si="36"/>
        <v>604.34753183782709</v>
      </c>
      <c r="N214" s="1">
        <f t="shared" si="42"/>
        <v>-11.953125</v>
      </c>
      <c r="P214">
        <v>207</v>
      </c>
      <c r="Q214" s="1">
        <f t="shared" si="43"/>
        <v>-847.50153257699378</v>
      </c>
      <c r="R214">
        <f t="shared" si="37"/>
        <v>-243.046875</v>
      </c>
      <c r="S214" s="1">
        <f t="shared" si="38"/>
        <v>604.45465757699378</v>
      </c>
    </row>
    <row r="215" spans="4:19" x14ac:dyDescent="0.45">
      <c r="D215">
        <v>208</v>
      </c>
      <c r="E215" s="1">
        <f t="shared" si="39"/>
        <v>-913.69202165538263</v>
      </c>
      <c r="F215">
        <f t="shared" si="33"/>
        <v>-281.70138888888886</v>
      </c>
      <c r="G215" s="1">
        <f t="shared" si="34"/>
        <v>631.99063276649372</v>
      </c>
      <c r="H215" s="1">
        <f t="shared" si="40"/>
        <v>-40.243055555555515</v>
      </c>
      <c r="J215">
        <v>208</v>
      </c>
      <c r="K215" s="1">
        <f t="shared" si="41"/>
        <v>-859.34753183782709</v>
      </c>
      <c r="L215">
        <f t="shared" si="35"/>
        <v>-253.33333333333334</v>
      </c>
      <c r="M215" s="1">
        <f t="shared" si="36"/>
        <v>606.01419850449372</v>
      </c>
      <c r="N215" s="1">
        <f t="shared" si="42"/>
        <v>-11.875</v>
      </c>
      <c r="P215">
        <v>208</v>
      </c>
      <c r="Q215" s="1">
        <f t="shared" si="43"/>
        <v>-847.50153257699378</v>
      </c>
      <c r="R215">
        <f t="shared" si="37"/>
        <v>-241.45833333333334</v>
      </c>
      <c r="S215" s="1">
        <f t="shared" si="38"/>
        <v>606.04319924366041</v>
      </c>
    </row>
    <row r="216" spans="4:19" x14ac:dyDescent="0.45">
      <c r="D216">
        <v>209</v>
      </c>
      <c r="E216" s="1">
        <f t="shared" si="39"/>
        <v>-913.69202165538263</v>
      </c>
      <c r="F216">
        <f t="shared" si="33"/>
        <v>-279.84809027777771</v>
      </c>
      <c r="G216" s="1">
        <f t="shared" si="34"/>
        <v>633.84393137760492</v>
      </c>
      <c r="H216" s="1">
        <f t="shared" si="40"/>
        <v>-39.978298611111057</v>
      </c>
      <c r="J216">
        <v>209</v>
      </c>
      <c r="K216" s="1">
        <f t="shared" si="41"/>
        <v>-859.34753183782709</v>
      </c>
      <c r="L216">
        <f t="shared" si="35"/>
        <v>-251.66666666666666</v>
      </c>
      <c r="M216" s="1">
        <f t="shared" si="36"/>
        <v>607.68086517116046</v>
      </c>
      <c r="N216" s="1">
        <f t="shared" si="42"/>
        <v>-11.796875</v>
      </c>
      <c r="P216">
        <v>209</v>
      </c>
      <c r="Q216" s="1">
        <f t="shared" si="43"/>
        <v>-847.50153257699378</v>
      </c>
      <c r="R216">
        <f t="shared" si="37"/>
        <v>-239.86979166666666</v>
      </c>
      <c r="S216" s="1">
        <f t="shared" si="38"/>
        <v>607.63174091032715</v>
      </c>
    </row>
    <row r="217" spans="4:19" x14ac:dyDescent="0.45">
      <c r="D217">
        <v>210</v>
      </c>
      <c r="E217" s="1">
        <f t="shared" si="39"/>
        <v>-913.69202165538263</v>
      </c>
      <c r="F217">
        <f t="shared" si="33"/>
        <v>-277.99479166666663</v>
      </c>
      <c r="G217" s="1">
        <f t="shared" si="34"/>
        <v>635.697229988716</v>
      </c>
      <c r="H217" s="1">
        <f t="shared" si="40"/>
        <v>-39.713541666666629</v>
      </c>
      <c r="J217">
        <v>210</v>
      </c>
      <c r="K217" s="1">
        <f t="shared" si="41"/>
        <v>-859.34753183782709</v>
      </c>
      <c r="L217">
        <f t="shared" si="35"/>
        <v>-250</v>
      </c>
      <c r="M217" s="1">
        <f t="shared" si="36"/>
        <v>609.34753183782709</v>
      </c>
      <c r="N217" s="1">
        <f t="shared" si="42"/>
        <v>-11.71875</v>
      </c>
      <c r="P217">
        <v>210</v>
      </c>
      <c r="Q217" s="1">
        <f t="shared" si="43"/>
        <v>-847.50153257699378</v>
      </c>
      <c r="R217">
        <f t="shared" si="37"/>
        <v>-238.28125</v>
      </c>
      <c r="S217" s="1">
        <f t="shared" si="38"/>
        <v>609.22028257699378</v>
      </c>
    </row>
    <row r="218" spans="4:19" x14ac:dyDescent="0.45">
      <c r="D218">
        <v>211</v>
      </c>
      <c r="E218" s="1">
        <f t="shared" si="39"/>
        <v>-913.69202165538263</v>
      </c>
      <c r="F218">
        <f t="shared" si="33"/>
        <v>-276.14149305555554</v>
      </c>
      <c r="G218" s="1">
        <f t="shared" si="34"/>
        <v>637.55052859982709</v>
      </c>
      <c r="H218" s="1">
        <f t="shared" si="40"/>
        <v>-39.4487847222222</v>
      </c>
      <c r="J218">
        <v>211</v>
      </c>
      <c r="K218" s="1">
        <f t="shared" si="41"/>
        <v>-859.34753183782709</v>
      </c>
      <c r="L218">
        <f t="shared" si="35"/>
        <v>-248.33333333333334</v>
      </c>
      <c r="M218" s="1">
        <f t="shared" si="36"/>
        <v>611.01419850449372</v>
      </c>
      <c r="N218" s="1">
        <f t="shared" si="42"/>
        <v>-11.640625</v>
      </c>
      <c r="P218">
        <v>211</v>
      </c>
      <c r="Q218" s="1">
        <f t="shared" si="43"/>
        <v>-847.50153257699378</v>
      </c>
      <c r="R218">
        <f t="shared" si="37"/>
        <v>-236.69270833333334</v>
      </c>
      <c r="S218" s="1">
        <f t="shared" si="38"/>
        <v>610.80882424366041</v>
      </c>
    </row>
    <row r="219" spans="4:19" x14ac:dyDescent="0.45">
      <c r="D219">
        <v>212</v>
      </c>
      <c r="E219" s="1">
        <f t="shared" si="39"/>
        <v>-913.69202165538263</v>
      </c>
      <c r="F219">
        <f t="shared" si="33"/>
        <v>-274.2881944444444</v>
      </c>
      <c r="G219" s="1">
        <f t="shared" si="34"/>
        <v>639.40382721093829</v>
      </c>
      <c r="H219" s="1">
        <f t="shared" si="40"/>
        <v>-39.184027777777743</v>
      </c>
      <c r="J219">
        <v>212</v>
      </c>
      <c r="K219" s="1">
        <f t="shared" si="41"/>
        <v>-859.34753183782709</v>
      </c>
      <c r="L219">
        <f t="shared" si="35"/>
        <v>-246.66666666666666</v>
      </c>
      <c r="M219" s="1">
        <f t="shared" si="36"/>
        <v>612.68086517116046</v>
      </c>
      <c r="N219" s="1">
        <f t="shared" si="42"/>
        <v>-11.5625</v>
      </c>
      <c r="P219">
        <v>212</v>
      </c>
      <c r="Q219" s="1">
        <f t="shared" si="43"/>
        <v>-847.50153257699378</v>
      </c>
      <c r="R219">
        <f t="shared" si="37"/>
        <v>-235.10416666666666</v>
      </c>
      <c r="S219" s="1">
        <f t="shared" si="38"/>
        <v>612.39736591032715</v>
      </c>
    </row>
    <row r="220" spans="4:19" x14ac:dyDescent="0.45">
      <c r="D220">
        <v>213</v>
      </c>
      <c r="E220" s="1">
        <f t="shared" si="39"/>
        <v>-913.69202165538263</v>
      </c>
      <c r="F220">
        <f t="shared" si="33"/>
        <v>-272.43489583333331</v>
      </c>
      <c r="G220" s="1">
        <f t="shared" si="34"/>
        <v>641.25712582204937</v>
      </c>
      <c r="H220" s="1">
        <f t="shared" si="40"/>
        <v>-38.919270833333314</v>
      </c>
      <c r="J220">
        <v>213</v>
      </c>
      <c r="K220" s="1">
        <f t="shared" si="41"/>
        <v>-859.34753183782709</v>
      </c>
      <c r="L220">
        <f t="shared" si="35"/>
        <v>-245</v>
      </c>
      <c r="M220" s="1">
        <f t="shared" si="36"/>
        <v>614.34753183782709</v>
      </c>
      <c r="N220" s="1">
        <f t="shared" si="42"/>
        <v>-11.484375</v>
      </c>
      <c r="P220">
        <v>213</v>
      </c>
      <c r="Q220" s="1">
        <f t="shared" si="43"/>
        <v>-847.50153257699378</v>
      </c>
      <c r="R220">
        <f t="shared" si="37"/>
        <v>-233.515625</v>
      </c>
      <c r="S220" s="1">
        <f t="shared" si="38"/>
        <v>613.98590757699378</v>
      </c>
    </row>
    <row r="221" spans="4:19" x14ac:dyDescent="0.45">
      <c r="D221">
        <v>214</v>
      </c>
      <c r="E221" s="1">
        <f t="shared" si="39"/>
        <v>-913.69202165538263</v>
      </c>
      <c r="F221">
        <f t="shared" si="33"/>
        <v>-270.58159722222217</v>
      </c>
      <c r="G221" s="1">
        <f t="shared" si="34"/>
        <v>643.11042443316046</v>
      </c>
      <c r="H221" s="1">
        <f t="shared" si="40"/>
        <v>-38.654513888888829</v>
      </c>
      <c r="J221">
        <v>214</v>
      </c>
      <c r="K221" s="1">
        <f t="shared" si="41"/>
        <v>-859.34753183782709</v>
      </c>
      <c r="L221">
        <f t="shared" si="35"/>
        <v>-243.33333333333334</v>
      </c>
      <c r="M221" s="1">
        <f t="shared" si="36"/>
        <v>616.01419850449372</v>
      </c>
      <c r="N221" s="1">
        <f t="shared" si="42"/>
        <v>-11.40625</v>
      </c>
      <c r="P221">
        <v>214</v>
      </c>
      <c r="Q221" s="1">
        <f t="shared" si="43"/>
        <v>-847.50153257699378</v>
      </c>
      <c r="R221">
        <f t="shared" si="37"/>
        <v>-231.92708333333334</v>
      </c>
      <c r="S221" s="1">
        <f t="shared" si="38"/>
        <v>615.57444924366041</v>
      </c>
    </row>
    <row r="222" spans="4:19" x14ac:dyDescent="0.45">
      <c r="D222">
        <v>215</v>
      </c>
      <c r="E222" s="1">
        <f t="shared" si="39"/>
        <v>-913.69202165538263</v>
      </c>
      <c r="F222">
        <f t="shared" si="33"/>
        <v>-268.72829861111109</v>
      </c>
      <c r="G222" s="1">
        <f t="shared" si="34"/>
        <v>644.96372304427155</v>
      </c>
      <c r="H222" s="1">
        <f t="shared" si="40"/>
        <v>-38.389756944444429</v>
      </c>
      <c r="J222">
        <v>215</v>
      </c>
      <c r="K222" s="1">
        <f t="shared" si="41"/>
        <v>-859.34753183782709</v>
      </c>
      <c r="L222">
        <f t="shared" si="35"/>
        <v>-241.66666666666666</v>
      </c>
      <c r="M222" s="1">
        <f t="shared" si="36"/>
        <v>617.68086517116046</v>
      </c>
      <c r="N222" s="1">
        <f t="shared" si="42"/>
        <v>-11.328125</v>
      </c>
      <c r="P222">
        <v>215</v>
      </c>
      <c r="Q222" s="1">
        <f t="shared" si="43"/>
        <v>-847.50153257699378</v>
      </c>
      <c r="R222">
        <f t="shared" si="37"/>
        <v>-230.33854166666666</v>
      </c>
      <c r="S222" s="1">
        <f t="shared" si="38"/>
        <v>617.16299091032715</v>
      </c>
    </row>
    <row r="223" spans="4:19" x14ac:dyDescent="0.45">
      <c r="D223">
        <v>216</v>
      </c>
      <c r="E223" s="1">
        <f t="shared" si="39"/>
        <v>-913.69202165538263</v>
      </c>
      <c r="F223">
        <f t="shared" si="33"/>
        <v>-266.87499999999994</v>
      </c>
      <c r="G223" s="1">
        <f t="shared" si="34"/>
        <v>646.81702165538263</v>
      </c>
      <c r="H223" s="1">
        <f t="shared" si="40"/>
        <v>-38.124999999999943</v>
      </c>
      <c r="J223">
        <v>216</v>
      </c>
      <c r="K223" s="1">
        <f t="shared" si="41"/>
        <v>-859.34753183782709</v>
      </c>
      <c r="L223">
        <f t="shared" si="35"/>
        <v>-240</v>
      </c>
      <c r="M223" s="1">
        <f t="shared" si="36"/>
        <v>619.34753183782709</v>
      </c>
      <c r="N223" s="1">
        <f t="shared" si="42"/>
        <v>-11.25</v>
      </c>
      <c r="P223">
        <v>216</v>
      </c>
      <c r="Q223" s="1">
        <f t="shared" si="43"/>
        <v>-847.50153257699378</v>
      </c>
      <c r="R223">
        <f t="shared" si="37"/>
        <v>-228.75</v>
      </c>
      <c r="S223" s="1">
        <f t="shared" si="38"/>
        <v>618.75153257699378</v>
      </c>
    </row>
    <row r="224" spans="4:19" x14ac:dyDescent="0.45">
      <c r="D224">
        <v>217</v>
      </c>
      <c r="E224" s="1">
        <f t="shared" si="39"/>
        <v>-913.69202165538263</v>
      </c>
      <c r="F224">
        <f t="shared" si="33"/>
        <v>-265.02170138888886</v>
      </c>
      <c r="G224" s="1">
        <f t="shared" si="34"/>
        <v>648.67032026649372</v>
      </c>
      <c r="H224" s="1">
        <f t="shared" si="40"/>
        <v>-37.860243055555515</v>
      </c>
      <c r="J224">
        <v>217</v>
      </c>
      <c r="K224" s="1">
        <f t="shared" si="41"/>
        <v>-859.34753183782709</v>
      </c>
      <c r="L224">
        <f t="shared" si="35"/>
        <v>-238.33333333333334</v>
      </c>
      <c r="M224" s="1">
        <f t="shared" si="36"/>
        <v>621.01419850449372</v>
      </c>
      <c r="N224" s="1">
        <f t="shared" si="42"/>
        <v>-11.171875</v>
      </c>
      <c r="P224">
        <v>217</v>
      </c>
      <c r="Q224" s="1">
        <f t="shared" si="43"/>
        <v>-847.50153257699378</v>
      </c>
      <c r="R224">
        <f t="shared" si="37"/>
        <v>-227.16145833333334</v>
      </c>
      <c r="S224" s="1">
        <f t="shared" si="38"/>
        <v>620.34007424366041</v>
      </c>
    </row>
    <row r="225" spans="4:19" x14ac:dyDescent="0.45">
      <c r="D225">
        <v>218</v>
      </c>
      <c r="E225" s="1">
        <f t="shared" si="39"/>
        <v>-913.69202165538263</v>
      </c>
      <c r="F225">
        <f t="shared" si="33"/>
        <v>-263.16840277777771</v>
      </c>
      <c r="G225" s="1">
        <f t="shared" si="34"/>
        <v>650.52361887760492</v>
      </c>
      <c r="H225" s="1">
        <f t="shared" si="40"/>
        <v>-37.595486111111057</v>
      </c>
      <c r="J225">
        <v>218</v>
      </c>
      <c r="K225" s="1">
        <f t="shared" si="41"/>
        <v>-859.34753183782709</v>
      </c>
      <c r="L225">
        <f t="shared" si="35"/>
        <v>-236.66666666666666</v>
      </c>
      <c r="M225" s="1">
        <f t="shared" si="36"/>
        <v>622.68086517116046</v>
      </c>
      <c r="N225" s="1">
        <f t="shared" si="42"/>
        <v>-11.09375</v>
      </c>
      <c r="P225">
        <v>218</v>
      </c>
      <c r="Q225" s="1">
        <f t="shared" si="43"/>
        <v>-847.50153257699378</v>
      </c>
      <c r="R225">
        <f t="shared" si="37"/>
        <v>-225.57291666666666</v>
      </c>
      <c r="S225" s="1">
        <f t="shared" si="38"/>
        <v>621.92861591032715</v>
      </c>
    </row>
    <row r="226" spans="4:19" x14ac:dyDescent="0.45">
      <c r="D226">
        <v>219</v>
      </c>
      <c r="E226" s="1">
        <f t="shared" si="39"/>
        <v>-913.69202165538263</v>
      </c>
      <c r="F226">
        <f t="shared" si="33"/>
        <v>-261.31510416666663</v>
      </c>
      <c r="G226" s="1">
        <f t="shared" si="34"/>
        <v>652.376917488716</v>
      </c>
      <c r="H226" s="1">
        <f t="shared" si="40"/>
        <v>-37.330729166666629</v>
      </c>
      <c r="J226">
        <v>219</v>
      </c>
      <c r="K226" s="1">
        <f t="shared" si="41"/>
        <v>-859.34753183782709</v>
      </c>
      <c r="L226">
        <f t="shared" si="35"/>
        <v>-235</v>
      </c>
      <c r="M226" s="1">
        <f t="shared" si="36"/>
        <v>624.34753183782709</v>
      </c>
      <c r="N226" s="1">
        <f t="shared" si="42"/>
        <v>-11.015625</v>
      </c>
      <c r="P226">
        <v>219</v>
      </c>
      <c r="Q226" s="1">
        <f t="shared" si="43"/>
        <v>-847.50153257699378</v>
      </c>
      <c r="R226">
        <f t="shared" si="37"/>
        <v>-223.984375</v>
      </c>
      <c r="S226" s="1">
        <f t="shared" si="38"/>
        <v>623.51715757699378</v>
      </c>
    </row>
    <row r="227" spans="4:19" x14ac:dyDescent="0.45">
      <c r="D227">
        <v>220</v>
      </c>
      <c r="E227" s="1">
        <f t="shared" si="39"/>
        <v>-913.69202165538263</v>
      </c>
      <c r="F227">
        <f t="shared" si="33"/>
        <v>-259.46180555555554</v>
      </c>
      <c r="G227" s="1">
        <f t="shared" si="34"/>
        <v>654.23021609982709</v>
      </c>
      <c r="H227" s="1">
        <f t="shared" si="40"/>
        <v>-37.0659722222222</v>
      </c>
      <c r="J227">
        <v>220</v>
      </c>
      <c r="K227" s="1">
        <f t="shared" si="41"/>
        <v>-859.34753183782709</v>
      </c>
      <c r="L227">
        <f t="shared" si="35"/>
        <v>-233.33333333333334</v>
      </c>
      <c r="M227" s="1">
        <f t="shared" si="36"/>
        <v>626.01419850449372</v>
      </c>
      <c r="N227" s="1">
        <f t="shared" si="42"/>
        <v>-10.9375</v>
      </c>
      <c r="P227">
        <v>220</v>
      </c>
      <c r="Q227" s="1">
        <f t="shared" si="43"/>
        <v>-847.50153257699378</v>
      </c>
      <c r="R227">
        <f t="shared" si="37"/>
        <v>-222.39583333333334</v>
      </c>
      <c r="S227" s="1">
        <f t="shared" si="38"/>
        <v>625.10569924366041</v>
      </c>
    </row>
    <row r="228" spans="4:19" x14ac:dyDescent="0.45">
      <c r="D228">
        <v>221</v>
      </c>
      <c r="E228" s="1">
        <f t="shared" si="39"/>
        <v>-913.69202165538263</v>
      </c>
      <c r="F228">
        <f t="shared" si="33"/>
        <v>-257.6085069444444</v>
      </c>
      <c r="G228" s="1">
        <f t="shared" si="34"/>
        <v>656.08351471093829</v>
      </c>
      <c r="H228" s="1">
        <f t="shared" si="40"/>
        <v>-36.801215277777743</v>
      </c>
      <c r="J228">
        <v>221</v>
      </c>
      <c r="K228" s="1">
        <f t="shared" si="41"/>
        <v>-859.34753183782709</v>
      </c>
      <c r="L228">
        <f t="shared" si="35"/>
        <v>-231.66666666666666</v>
      </c>
      <c r="M228" s="1">
        <f t="shared" si="36"/>
        <v>627.68086517116046</v>
      </c>
      <c r="N228" s="1">
        <f t="shared" si="42"/>
        <v>-10.859375</v>
      </c>
      <c r="P228">
        <v>221</v>
      </c>
      <c r="Q228" s="1">
        <f t="shared" si="43"/>
        <v>-847.50153257699378</v>
      </c>
      <c r="R228">
        <f t="shared" si="37"/>
        <v>-220.80729166666666</v>
      </c>
      <c r="S228" s="1">
        <f t="shared" si="38"/>
        <v>626.69424091032715</v>
      </c>
    </row>
    <row r="229" spans="4:19" x14ac:dyDescent="0.45">
      <c r="D229">
        <v>222</v>
      </c>
      <c r="E229" s="1">
        <f t="shared" si="39"/>
        <v>-913.69202165538263</v>
      </c>
      <c r="F229">
        <f t="shared" si="33"/>
        <v>-255.75520833333329</v>
      </c>
      <c r="G229" s="1">
        <f t="shared" si="34"/>
        <v>657.93681332204937</v>
      </c>
      <c r="H229" s="1">
        <f t="shared" si="40"/>
        <v>-36.536458333333286</v>
      </c>
      <c r="J229">
        <v>222</v>
      </c>
      <c r="K229" s="1">
        <f t="shared" si="41"/>
        <v>-859.34753183782709</v>
      </c>
      <c r="L229">
        <f t="shared" si="35"/>
        <v>-230</v>
      </c>
      <c r="M229" s="1">
        <f t="shared" si="36"/>
        <v>629.34753183782709</v>
      </c>
      <c r="N229" s="1">
        <f t="shared" si="42"/>
        <v>-10.78125</v>
      </c>
      <c r="P229">
        <v>222</v>
      </c>
      <c r="Q229" s="1">
        <f t="shared" si="43"/>
        <v>-847.50153257699378</v>
      </c>
      <c r="R229">
        <f t="shared" si="37"/>
        <v>-219.21875</v>
      </c>
      <c r="S229" s="1">
        <f t="shared" si="38"/>
        <v>628.28278257699378</v>
      </c>
    </row>
    <row r="230" spans="4:19" x14ac:dyDescent="0.45">
      <c r="D230">
        <v>223</v>
      </c>
      <c r="E230" s="1">
        <f t="shared" si="39"/>
        <v>-913.69202165538263</v>
      </c>
      <c r="F230">
        <f t="shared" ref="F230:F293" si="44">ISPMT($E$4/12/100,D230,12*30,$E$5)</f>
        <v>-253.90190972222217</v>
      </c>
      <c r="G230" s="1">
        <f t="shared" ref="G230:G293" si="45">F230-E230</f>
        <v>659.79011193316046</v>
      </c>
      <c r="H230" s="1">
        <f t="shared" si="40"/>
        <v>-36.271701388888829</v>
      </c>
      <c r="J230">
        <v>223</v>
      </c>
      <c r="K230" s="1">
        <f t="shared" si="41"/>
        <v>-859.34753183782709</v>
      </c>
      <c r="L230">
        <f t="shared" ref="L230:L293" si="46">ISPMT($K$4/12/100,J230,12*30,$K$5)</f>
        <v>-228.33333333333334</v>
      </c>
      <c r="M230" s="1">
        <f t="shared" ref="M230:M293" si="47">L230-K230</f>
        <v>631.01419850449372</v>
      </c>
      <c r="N230" s="1">
        <f t="shared" si="42"/>
        <v>-10.703125</v>
      </c>
      <c r="P230">
        <v>223</v>
      </c>
      <c r="Q230" s="1">
        <f t="shared" si="43"/>
        <v>-847.50153257699378</v>
      </c>
      <c r="R230">
        <f t="shared" ref="R230:R293" si="48">ISPMT($Q$4/12/100,P230,12*30,$Q$5)</f>
        <v>-217.63020833333334</v>
      </c>
      <c r="S230" s="1">
        <f t="shared" ref="S230:S293" si="49">R230-Q230</f>
        <v>629.87132424366041</v>
      </c>
    </row>
    <row r="231" spans="4:19" x14ac:dyDescent="0.45">
      <c r="D231">
        <v>224</v>
      </c>
      <c r="E231" s="1">
        <f t="shared" si="39"/>
        <v>-913.69202165538263</v>
      </c>
      <c r="F231">
        <f t="shared" si="44"/>
        <v>-252.04861111111106</v>
      </c>
      <c r="G231" s="1">
        <f t="shared" si="45"/>
        <v>661.64341054427155</v>
      </c>
      <c r="H231" s="1">
        <f t="shared" si="40"/>
        <v>-36.0069444444444</v>
      </c>
      <c r="J231">
        <v>224</v>
      </c>
      <c r="K231" s="1">
        <f t="shared" si="41"/>
        <v>-859.34753183782709</v>
      </c>
      <c r="L231">
        <f t="shared" si="46"/>
        <v>-226.66666666666666</v>
      </c>
      <c r="M231" s="1">
        <f t="shared" si="47"/>
        <v>632.68086517116046</v>
      </c>
      <c r="N231" s="1">
        <f t="shared" si="42"/>
        <v>-10.625</v>
      </c>
      <c r="P231">
        <v>224</v>
      </c>
      <c r="Q231" s="1">
        <f t="shared" si="43"/>
        <v>-847.50153257699378</v>
      </c>
      <c r="R231">
        <f t="shared" si="48"/>
        <v>-216.04166666666666</v>
      </c>
      <c r="S231" s="1">
        <f t="shared" si="49"/>
        <v>631.45986591032715</v>
      </c>
    </row>
    <row r="232" spans="4:19" x14ac:dyDescent="0.45">
      <c r="D232">
        <v>225</v>
      </c>
      <c r="E232" s="1">
        <f t="shared" si="39"/>
        <v>-913.69202165538263</v>
      </c>
      <c r="F232">
        <f t="shared" si="44"/>
        <v>-250.19531249999997</v>
      </c>
      <c r="G232" s="1">
        <f t="shared" si="45"/>
        <v>663.49670915538263</v>
      </c>
      <c r="H232" s="1">
        <f t="shared" si="40"/>
        <v>-35.742187499999972</v>
      </c>
      <c r="J232">
        <v>225</v>
      </c>
      <c r="K232" s="1">
        <f t="shared" si="41"/>
        <v>-859.34753183782709</v>
      </c>
      <c r="L232">
        <f t="shared" si="46"/>
        <v>-225</v>
      </c>
      <c r="M232" s="1">
        <f t="shared" si="47"/>
        <v>634.34753183782709</v>
      </c>
      <c r="N232" s="1">
        <f t="shared" si="42"/>
        <v>-10.546875</v>
      </c>
      <c r="P232">
        <v>225</v>
      </c>
      <c r="Q232" s="1">
        <f t="shared" si="43"/>
        <v>-847.50153257699378</v>
      </c>
      <c r="R232">
        <f t="shared" si="48"/>
        <v>-214.453125</v>
      </c>
      <c r="S232" s="1">
        <f t="shared" si="49"/>
        <v>633.04840757699378</v>
      </c>
    </row>
    <row r="233" spans="4:19" x14ac:dyDescent="0.45">
      <c r="D233">
        <v>226</v>
      </c>
      <c r="E233" s="1">
        <f t="shared" si="39"/>
        <v>-913.69202165538263</v>
      </c>
      <c r="F233">
        <f t="shared" si="44"/>
        <v>-248.34201388888886</v>
      </c>
      <c r="G233" s="1">
        <f t="shared" si="45"/>
        <v>665.35000776649372</v>
      </c>
      <c r="H233" s="1">
        <f t="shared" si="40"/>
        <v>-35.477430555555515</v>
      </c>
      <c r="J233">
        <v>226</v>
      </c>
      <c r="K233" s="1">
        <f t="shared" si="41"/>
        <v>-859.34753183782709</v>
      </c>
      <c r="L233">
        <f t="shared" si="46"/>
        <v>-223.33333333333334</v>
      </c>
      <c r="M233" s="1">
        <f t="shared" si="47"/>
        <v>636.01419850449372</v>
      </c>
      <c r="N233" s="1">
        <f t="shared" si="42"/>
        <v>-10.46875</v>
      </c>
      <c r="P233">
        <v>226</v>
      </c>
      <c r="Q233" s="1">
        <f t="shared" si="43"/>
        <v>-847.50153257699378</v>
      </c>
      <c r="R233">
        <f t="shared" si="48"/>
        <v>-212.86458333333334</v>
      </c>
      <c r="S233" s="1">
        <f t="shared" si="49"/>
        <v>634.63694924366041</v>
      </c>
    </row>
    <row r="234" spans="4:19" x14ac:dyDescent="0.45">
      <c r="D234">
        <v>227</v>
      </c>
      <c r="E234" s="1">
        <f t="shared" si="39"/>
        <v>-913.69202165538263</v>
      </c>
      <c r="F234">
        <f t="shared" si="44"/>
        <v>-246.48871527777774</v>
      </c>
      <c r="G234" s="1">
        <f t="shared" si="45"/>
        <v>667.20330637760492</v>
      </c>
      <c r="H234" s="1">
        <f t="shared" si="40"/>
        <v>-35.212673611111086</v>
      </c>
      <c r="J234">
        <v>227</v>
      </c>
      <c r="K234" s="1">
        <f t="shared" si="41"/>
        <v>-859.34753183782709</v>
      </c>
      <c r="L234">
        <f t="shared" si="46"/>
        <v>-221.66666666666666</v>
      </c>
      <c r="M234" s="1">
        <f t="shared" si="47"/>
        <v>637.68086517116046</v>
      </c>
      <c r="N234" s="1">
        <f t="shared" si="42"/>
        <v>-10.390625</v>
      </c>
      <c r="P234">
        <v>227</v>
      </c>
      <c r="Q234" s="1">
        <f t="shared" si="43"/>
        <v>-847.50153257699378</v>
      </c>
      <c r="R234">
        <f t="shared" si="48"/>
        <v>-211.27604166666666</v>
      </c>
      <c r="S234" s="1">
        <f t="shared" si="49"/>
        <v>636.22549091032715</v>
      </c>
    </row>
    <row r="235" spans="4:19" x14ac:dyDescent="0.45">
      <c r="D235">
        <v>228</v>
      </c>
      <c r="E235" s="1">
        <f t="shared" si="39"/>
        <v>-913.69202165538263</v>
      </c>
      <c r="F235">
        <f t="shared" si="44"/>
        <v>-244.63541666666663</v>
      </c>
      <c r="G235" s="1">
        <f t="shared" si="45"/>
        <v>669.056604988716</v>
      </c>
      <c r="H235" s="1">
        <f t="shared" si="40"/>
        <v>-34.947916666666629</v>
      </c>
      <c r="J235">
        <v>228</v>
      </c>
      <c r="K235" s="1">
        <f t="shared" si="41"/>
        <v>-859.34753183782709</v>
      </c>
      <c r="L235">
        <f t="shared" si="46"/>
        <v>-220</v>
      </c>
      <c r="M235" s="1">
        <f t="shared" si="47"/>
        <v>639.34753183782709</v>
      </c>
      <c r="N235" s="1">
        <f t="shared" si="42"/>
        <v>-10.3125</v>
      </c>
      <c r="P235">
        <v>228</v>
      </c>
      <c r="Q235" s="1">
        <f t="shared" si="43"/>
        <v>-847.50153257699378</v>
      </c>
      <c r="R235">
        <f t="shared" si="48"/>
        <v>-209.6875</v>
      </c>
      <c r="S235" s="1">
        <f t="shared" si="49"/>
        <v>637.81403257699378</v>
      </c>
    </row>
    <row r="236" spans="4:19" x14ac:dyDescent="0.45">
      <c r="D236">
        <v>229</v>
      </c>
      <c r="E236" s="1">
        <f t="shared" si="39"/>
        <v>-913.69202165538263</v>
      </c>
      <c r="F236">
        <f t="shared" si="44"/>
        <v>-242.78211805555551</v>
      </c>
      <c r="G236" s="1">
        <f t="shared" si="45"/>
        <v>670.90990359982709</v>
      </c>
      <c r="H236" s="1">
        <f t="shared" si="40"/>
        <v>-34.683159722222172</v>
      </c>
      <c r="J236">
        <v>229</v>
      </c>
      <c r="K236" s="1">
        <f t="shared" si="41"/>
        <v>-859.34753183782709</v>
      </c>
      <c r="L236">
        <f t="shared" si="46"/>
        <v>-218.33333333333334</v>
      </c>
      <c r="M236" s="1">
        <f t="shared" si="47"/>
        <v>641.01419850449372</v>
      </c>
      <c r="N236" s="1">
        <f t="shared" si="42"/>
        <v>-10.234375</v>
      </c>
      <c r="P236">
        <v>229</v>
      </c>
      <c r="Q236" s="1">
        <f t="shared" si="43"/>
        <v>-847.50153257699378</v>
      </c>
      <c r="R236">
        <f t="shared" si="48"/>
        <v>-208.09895833333334</v>
      </c>
      <c r="S236" s="1">
        <f t="shared" si="49"/>
        <v>639.40257424366041</v>
      </c>
    </row>
    <row r="237" spans="4:19" x14ac:dyDescent="0.45">
      <c r="D237">
        <v>230</v>
      </c>
      <c r="E237" s="1">
        <f t="shared" si="39"/>
        <v>-913.69202165538263</v>
      </c>
      <c r="F237">
        <f t="shared" si="44"/>
        <v>-240.9288194444444</v>
      </c>
      <c r="G237" s="1">
        <f t="shared" si="45"/>
        <v>672.76320221093829</v>
      </c>
      <c r="H237" s="1">
        <f t="shared" si="40"/>
        <v>-34.418402777777743</v>
      </c>
      <c r="J237">
        <v>230</v>
      </c>
      <c r="K237" s="1">
        <f t="shared" si="41"/>
        <v>-859.34753183782709</v>
      </c>
      <c r="L237">
        <f t="shared" si="46"/>
        <v>-216.66666666666666</v>
      </c>
      <c r="M237" s="1">
        <f t="shared" si="47"/>
        <v>642.68086517116046</v>
      </c>
      <c r="N237" s="1">
        <f t="shared" si="42"/>
        <v>-10.15625</v>
      </c>
      <c r="P237">
        <v>230</v>
      </c>
      <c r="Q237" s="1">
        <f t="shared" si="43"/>
        <v>-847.50153257699378</v>
      </c>
      <c r="R237">
        <f t="shared" si="48"/>
        <v>-206.51041666666666</v>
      </c>
      <c r="S237" s="1">
        <f t="shared" si="49"/>
        <v>640.99111591032715</v>
      </c>
    </row>
    <row r="238" spans="4:19" x14ac:dyDescent="0.45">
      <c r="D238">
        <v>231</v>
      </c>
      <c r="E238" s="1">
        <f t="shared" si="39"/>
        <v>-913.69202165538263</v>
      </c>
      <c r="F238">
        <f t="shared" si="44"/>
        <v>-239.07552083333329</v>
      </c>
      <c r="G238" s="1">
        <f t="shared" si="45"/>
        <v>674.61650082204937</v>
      </c>
      <c r="H238" s="1">
        <f t="shared" si="40"/>
        <v>-34.153645833333286</v>
      </c>
      <c r="J238">
        <v>231</v>
      </c>
      <c r="K238" s="1">
        <f t="shared" si="41"/>
        <v>-859.34753183782709</v>
      </c>
      <c r="L238">
        <f t="shared" si="46"/>
        <v>-215</v>
      </c>
      <c r="M238" s="1">
        <f t="shared" si="47"/>
        <v>644.34753183782709</v>
      </c>
      <c r="N238" s="1">
        <f t="shared" si="42"/>
        <v>-10.078125</v>
      </c>
      <c r="P238">
        <v>231</v>
      </c>
      <c r="Q238" s="1">
        <f t="shared" si="43"/>
        <v>-847.50153257699378</v>
      </c>
      <c r="R238">
        <f t="shared" si="48"/>
        <v>-204.921875</v>
      </c>
      <c r="S238" s="1">
        <f t="shared" si="49"/>
        <v>642.57965757699378</v>
      </c>
    </row>
    <row r="239" spans="4:19" x14ac:dyDescent="0.45">
      <c r="D239">
        <v>232</v>
      </c>
      <c r="E239" s="1">
        <f t="shared" si="39"/>
        <v>-913.69202165538263</v>
      </c>
      <c r="F239">
        <f t="shared" si="44"/>
        <v>-237.22222222222217</v>
      </c>
      <c r="G239" s="1">
        <f t="shared" si="45"/>
        <v>676.46979943316046</v>
      </c>
      <c r="H239" s="1">
        <f t="shared" si="40"/>
        <v>-33.888888888888829</v>
      </c>
      <c r="J239">
        <v>232</v>
      </c>
      <c r="K239" s="1">
        <f t="shared" si="41"/>
        <v>-859.34753183782709</v>
      </c>
      <c r="L239">
        <f t="shared" si="46"/>
        <v>-213.33333333333334</v>
      </c>
      <c r="M239" s="1">
        <f t="shared" si="47"/>
        <v>646.01419850449372</v>
      </c>
      <c r="N239" s="1">
        <f t="shared" si="42"/>
        <v>-10</v>
      </c>
      <c r="P239">
        <v>232</v>
      </c>
      <c r="Q239" s="1">
        <f t="shared" si="43"/>
        <v>-847.50153257699378</v>
      </c>
      <c r="R239">
        <f t="shared" si="48"/>
        <v>-203.33333333333334</v>
      </c>
      <c r="S239" s="1">
        <f t="shared" si="49"/>
        <v>644.16819924366041</v>
      </c>
    </row>
    <row r="240" spans="4:19" x14ac:dyDescent="0.45">
      <c r="D240">
        <v>233</v>
      </c>
      <c r="E240" s="1">
        <f t="shared" si="39"/>
        <v>-913.69202165538263</v>
      </c>
      <c r="F240">
        <f t="shared" si="44"/>
        <v>-235.36892361111106</v>
      </c>
      <c r="G240" s="1">
        <f t="shared" si="45"/>
        <v>678.32309804427155</v>
      </c>
      <c r="H240" s="1">
        <f t="shared" si="40"/>
        <v>-33.6241319444444</v>
      </c>
      <c r="J240">
        <v>233</v>
      </c>
      <c r="K240" s="1">
        <f t="shared" si="41"/>
        <v>-859.34753183782709</v>
      </c>
      <c r="L240">
        <f t="shared" si="46"/>
        <v>-211.66666666666666</v>
      </c>
      <c r="M240" s="1">
        <f t="shared" si="47"/>
        <v>647.68086517116046</v>
      </c>
      <c r="N240" s="1">
        <f t="shared" si="42"/>
        <v>-9.921875</v>
      </c>
      <c r="P240">
        <v>233</v>
      </c>
      <c r="Q240" s="1">
        <f t="shared" si="43"/>
        <v>-847.50153257699378</v>
      </c>
      <c r="R240">
        <f t="shared" si="48"/>
        <v>-201.74479166666666</v>
      </c>
      <c r="S240" s="1">
        <f t="shared" si="49"/>
        <v>645.75674091032715</v>
      </c>
    </row>
    <row r="241" spans="4:19" x14ac:dyDescent="0.45">
      <c r="D241">
        <v>234</v>
      </c>
      <c r="E241" s="1">
        <f t="shared" si="39"/>
        <v>-913.69202165538263</v>
      </c>
      <c r="F241">
        <f t="shared" si="44"/>
        <v>-233.51562499999997</v>
      </c>
      <c r="G241" s="1">
        <f t="shared" si="45"/>
        <v>680.17639665538263</v>
      </c>
      <c r="H241" s="1">
        <f t="shared" si="40"/>
        <v>-33.359374999999972</v>
      </c>
      <c r="J241">
        <v>234</v>
      </c>
      <c r="K241" s="1">
        <f t="shared" si="41"/>
        <v>-859.34753183782709</v>
      </c>
      <c r="L241">
        <f t="shared" si="46"/>
        <v>-210</v>
      </c>
      <c r="M241" s="1">
        <f t="shared" si="47"/>
        <v>649.34753183782709</v>
      </c>
      <c r="N241" s="1">
        <f t="shared" si="42"/>
        <v>-9.84375</v>
      </c>
      <c r="P241">
        <v>234</v>
      </c>
      <c r="Q241" s="1">
        <f t="shared" si="43"/>
        <v>-847.50153257699378</v>
      </c>
      <c r="R241">
        <f t="shared" si="48"/>
        <v>-200.15625</v>
      </c>
      <c r="S241" s="1">
        <f t="shared" si="49"/>
        <v>647.34528257699378</v>
      </c>
    </row>
    <row r="242" spans="4:19" x14ac:dyDescent="0.45">
      <c r="D242">
        <v>235</v>
      </c>
      <c r="E242" s="1">
        <f t="shared" si="39"/>
        <v>-913.69202165538263</v>
      </c>
      <c r="F242">
        <f t="shared" si="44"/>
        <v>-231.66232638888886</v>
      </c>
      <c r="G242" s="1">
        <f t="shared" si="45"/>
        <v>682.02969526649372</v>
      </c>
      <c r="H242" s="1">
        <f t="shared" si="40"/>
        <v>-33.094618055555515</v>
      </c>
      <c r="J242">
        <v>235</v>
      </c>
      <c r="K242" s="1">
        <f t="shared" si="41"/>
        <v>-859.34753183782709</v>
      </c>
      <c r="L242">
        <f t="shared" si="46"/>
        <v>-208.33333333333334</v>
      </c>
      <c r="M242" s="1">
        <f t="shared" si="47"/>
        <v>651.01419850449372</v>
      </c>
      <c r="N242" s="1">
        <f t="shared" si="42"/>
        <v>-9.765625</v>
      </c>
      <c r="P242">
        <v>235</v>
      </c>
      <c r="Q242" s="1">
        <f t="shared" si="43"/>
        <v>-847.50153257699378</v>
      </c>
      <c r="R242">
        <f t="shared" si="48"/>
        <v>-198.56770833333334</v>
      </c>
      <c r="S242" s="1">
        <f t="shared" si="49"/>
        <v>648.93382424366041</v>
      </c>
    </row>
    <row r="243" spans="4:19" x14ac:dyDescent="0.45">
      <c r="D243">
        <v>236</v>
      </c>
      <c r="E243" s="1">
        <f t="shared" si="39"/>
        <v>-913.69202165538263</v>
      </c>
      <c r="F243">
        <f t="shared" si="44"/>
        <v>-229.80902777777774</v>
      </c>
      <c r="G243" s="1">
        <f t="shared" si="45"/>
        <v>683.88299387760492</v>
      </c>
      <c r="H243" s="1">
        <f t="shared" si="40"/>
        <v>-32.829861111111086</v>
      </c>
      <c r="J243">
        <v>236</v>
      </c>
      <c r="K243" s="1">
        <f t="shared" si="41"/>
        <v>-859.34753183782709</v>
      </c>
      <c r="L243">
        <f t="shared" si="46"/>
        <v>-206.66666666666666</v>
      </c>
      <c r="M243" s="1">
        <f t="shared" si="47"/>
        <v>652.68086517116046</v>
      </c>
      <c r="N243" s="1">
        <f t="shared" si="42"/>
        <v>-9.6875</v>
      </c>
      <c r="P243">
        <v>236</v>
      </c>
      <c r="Q243" s="1">
        <f t="shared" si="43"/>
        <v>-847.50153257699378</v>
      </c>
      <c r="R243">
        <f t="shared" si="48"/>
        <v>-196.97916666666666</v>
      </c>
      <c r="S243" s="1">
        <f t="shared" si="49"/>
        <v>650.52236591032715</v>
      </c>
    </row>
    <row r="244" spans="4:19" x14ac:dyDescent="0.45">
      <c r="D244">
        <v>237</v>
      </c>
      <c r="E244" s="1">
        <f t="shared" si="39"/>
        <v>-913.69202165538263</v>
      </c>
      <c r="F244">
        <f t="shared" si="44"/>
        <v>-227.95572916666663</v>
      </c>
      <c r="G244" s="1">
        <f t="shared" si="45"/>
        <v>685.736292488716</v>
      </c>
      <c r="H244" s="1">
        <f t="shared" si="40"/>
        <v>-32.565104166666629</v>
      </c>
      <c r="J244">
        <v>237</v>
      </c>
      <c r="K244" s="1">
        <f t="shared" si="41"/>
        <v>-859.34753183782709</v>
      </c>
      <c r="L244">
        <f t="shared" si="46"/>
        <v>-205</v>
      </c>
      <c r="M244" s="1">
        <f t="shared" si="47"/>
        <v>654.34753183782709</v>
      </c>
      <c r="N244" s="1">
        <f t="shared" si="42"/>
        <v>-9.609375</v>
      </c>
      <c r="P244">
        <v>237</v>
      </c>
      <c r="Q244" s="1">
        <f t="shared" si="43"/>
        <v>-847.50153257699378</v>
      </c>
      <c r="R244">
        <f t="shared" si="48"/>
        <v>-195.390625</v>
      </c>
      <c r="S244" s="1">
        <f t="shared" si="49"/>
        <v>652.11090757699378</v>
      </c>
    </row>
    <row r="245" spans="4:19" x14ac:dyDescent="0.45">
      <c r="D245">
        <v>238</v>
      </c>
      <c r="E245" s="1">
        <f t="shared" si="39"/>
        <v>-913.69202165538263</v>
      </c>
      <c r="F245">
        <f t="shared" si="44"/>
        <v>-226.10243055555551</v>
      </c>
      <c r="G245" s="1">
        <f t="shared" si="45"/>
        <v>687.58959109982709</v>
      </c>
      <c r="H245" s="1">
        <f t="shared" si="40"/>
        <v>-32.300347222222172</v>
      </c>
      <c r="J245">
        <v>238</v>
      </c>
      <c r="K245" s="1">
        <f t="shared" si="41"/>
        <v>-859.34753183782709</v>
      </c>
      <c r="L245">
        <f t="shared" si="46"/>
        <v>-203.33333333333334</v>
      </c>
      <c r="M245" s="1">
        <f t="shared" si="47"/>
        <v>656.01419850449372</v>
      </c>
      <c r="N245" s="1">
        <f t="shared" si="42"/>
        <v>-9.53125</v>
      </c>
      <c r="P245">
        <v>238</v>
      </c>
      <c r="Q245" s="1">
        <f t="shared" si="43"/>
        <v>-847.50153257699378</v>
      </c>
      <c r="R245">
        <f t="shared" si="48"/>
        <v>-193.80208333333334</v>
      </c>
      <c r="S245" s="1">
        <f t="shared" si="49"/>
        <v>653.69944924366041</v>
      </c>
    </row>
    <row r="246" spans="4:19" x14ac:dyDescent="0.45">
      <c r="D246">
        <v>239</v>
      </c>
      <c r="E246" s="1">
        <f t="shared" si="39"/>
        <v>-913.69202165538263</v>
      </c>
      <c r="F246">
        <f t="shared" si="44"/>
        <v>-224.2491319444444</v>
      </c>
      <c r="G246" s="1">
        <f t="shared" si="45"/>
        <v>689.44288971093829</v>
      </c>
      <c r="H246" s="1">
        <f t="shared" si="40"/>
        <v>-32.035590277777743</v>
      </c>
      <c r="J246">
        <v>239</v>
      </c>
      <c r="K246" s="1">
        <f t="shared" si="41"/>
        <v>-859.34753183782709</v>
      </c>
      <c r="L246">
        <f t="shared" si="46"/>
        <v>-201.66666666666666</v>
      </c>
      <c r="M246" s="1">
        <f t="shared" si="47"/>
        <v>657.68086517116046</v>
      </c>
      <c r="N246" s="1">
        <f t="shared" si="42"/>
        <v>-9.453125</v>
      </c>
      <c r="P246">
        <v>239</v>
      </c>
      <c r="Q246" s="1">
        <f t="shared" si="43"/>
        <v>-847.50153257699378</v>
      </c>
      <c r="R246">
        <f t="shared" si="48"/>
        <v>-192.21354166666666</v>
      </c>
      <c r="S246" s="1">
        <f t="shared" si="49"/>
        <v>655.28799091032715</v>
      </c>
    </row>
    <row r="247" spans="4:19" x14ac:dyDescent="0.45">
      <c r="D247">
        <v>240</v>
      </c>
      <c r="E247" s="1">
        <f t="shared" si="39"/>
        <v>-913.69202165538263</v>
      </c>
      <c r="F247">
        <f t="shared" si="44"/>
        <v>-222.39583333333329</v>
      </c>
      <c r="G247" s="1">
        <f t="shared" si="45"/>
        <v>691.29618832204937</v>
      </c>
      <c r="H247" s="1">
        <f t="shared" si="40"/>
        <v>-31.770833333333286</v>
      </c>
      <c r="J247">
        <v>240</v>
      </c>
      <c r="K247" s="1">
        <f t="shared" si="41"/>
        <v>-859.34753183782709</v>
      </c>
      <c r="L247">
        <f t="shared" si="46"/>
        <v>-200</v>
      </c>
      <c r="M247" s="1">
        <f t="shared" si="47"/>
        <v>659.34753183782709</v>
      </c>
      <c r="N247" s="1">
        <f t="shared" si="42"/>
        <v>-9.375</v>
      </c>
      <c r="P247">
        <v>240</v>
      </c>
      <c r="Q247" s="1">
        <f t="shared" si="43"/>
        <v>-847.50153257699378</v>
      </c>
      <c r="R247">
        <f t="shared" si="48"/>
        <v>-190.625</v>
      </c>
      <c r="S247" s="1">
        <f t="shared" si="49"/>
        <v>656.87653257699378</v>
      </c>
    </row>
    <row r="248" spans="4:19" x14ac:dyDescent="0.45">
      <c r="D248">
        <v>241</v>
      </c>
      <c r="E248" s="1">
        <f t="shared" si="39"/>
        <v>-913.69202165538263</v>
      </c>
      <c r="F248">
        <f t="shared" si="44"/>
        <v>-220.54253472222217</v>
      </c>
      <c r="G248" s="1">
        <f t="shared" si="45"/>
        <v>693.14948693316046</v>
      </c>
      <c r="H248" s="1">
        <f t="shared" si="40"/>
        <v>-31.506076388888829</v>
      </c>
      <c r="J248">
        <v>241</v>
      </c>
      <c r="K248" s="1">
        <f t="shared" si="41"/>
        <v>-859.34753183782709</v>
      </c>
      <c r="L248">
        <f t="shared" si="46"/>
        <v>-198.33333333333334</v>
      </c>
      <c r="M248" s="1">
        <f t="shared" si="47"/>
        <v>661.01419850449372</v>
      </c>
      <c r="N248" s="1">
        <f t="shared" si="42"/>
        <v>-9.296875</v>
      </c>
      <c r="P248">
        <v>241</v>
      </c>
      <c r="Q248" s="1">
        <f t="shared" si="43"/>
        <v>-847.50153257699378</v>
      </c>
      <c r="R248">
        <f t="shared" si="48"/>
        <v>-189.03645833333334</v>
      </c>
      <c r="S248" s="1">
        <f t="shared" si="49"/>
        <v>658.46507424366041</v>
      </c>
    </row>
    <row r="249" spans="4:19" x14ac:dyDescent="0.45">
      <c r="D249">
        <v>242</v>
      </c>
      <c r="E249" s="1">
        <f t="shared" si="39"/>
        <v>-913.69202165538263</v>
      </c>
      <c r="F249">
        <f t="shared" si="44"/>
        <v>-218.68923611111106</v>
      </c>
      <c r="G249" s="1">
        <f t="shared" si="45"/>
        <v>695.00278554427155</v>
      </c>
      <c r="H249" s="1">
        <f t="shared" si="40"/>
        <v>-31.2413194444444</v>
      </c>
      <c r="J249">
        <v>242</v>
      </c>
      <c r="K249" s="1">
        <f t="shared" si="41"/>
        <v>-859.34753183782709</v>
      </c>
      <c r="L249">
        <f t="shared" si="46"/>
        <v>-196.66666666666666</v>
      </c>
      <c r="M249" s="1">
        <f t="shared" si="47"/>
        <v>662.68086517116046</v>
      </c>
      <c r="N249" s="1">
        <f t="shared" si="42"/>
        <v>-9.21875</v>
      </c>
      <c r="P249">
        <v>242</v>
      </c>
      <c r="Q249" s="1">
        <f t="shared" si="43"/>
        <v>-847.50153257699378</v>
      </c>
      <c r="R249">
        <f t="shared" si="48"/>
        <v>-187.44791666666666</v>
      </c>
      <c r="S249" s="1">
        <f t="shared" si="49"/>
        <v>660.05361591032715</v>
      </c>
    </row>
    <row r="250" spans="4:19" x14ac:dyDescent="0.45">
      <c r="D250">
        <v>243</v>
      </c>
      <c r="E250" s="1">
        <f t="shared" si="39"/>
        <v>-913.69202165538263</v>
      </c>
      <c r="F250">
        <f t="shared" si="44"/>
        <v>-216.83593749999997</v>
      </c>
      <c r="G250" s="1">
        <f t="shared" si="45"/>
        <v>696.85608415538263</v>
      </c>
      <c r="H250" s="1">
        <f t="shared" si="40"/>
        <v>-30.976562499999972</v>
      </c>
      <c r="J250">
        <v>243</v>
      </c>
      <c r="K250" s="1">
        <f t="shared" si="41"/>
        <v>-859.34753183782709</v>
      </c>
      <c r="L250">
        <f t="shared" si="46"/>
        <v>-195</v>
      </c>
      <c r="M250" s="1">
        <f t="shared" si="47"/>
        <v>664.34753183782709</v>
      </c>
      <c r="N250" s="1">
        <f t="shared" si="42"/>
        <v>-9.140625</v>
      </c>
      <c r="P250">
        <v>243</v>
      </c>
      <c r="Q250" s="1">
        <f t="shared" si="43"/>
        <v>-847.50153257699378</v>
      </c>
      <c r="R250">
        <f t="shared" si="48"/>
        <v>-185.859375</v>
      </c>
      <c r="S250" s="1">
        <f t="shared" si="49"/>
        <v>661.64215757699378</v>
      </c>
    </row>
    <row r="251" spans="4:19" x14ac:dyDescent="0.45">
      <c r="D251">
        <v>244</v>
      </c>
      <c r="E251" s="1">
        <f t="shared" si="39"/>
        <v>-913.69202165538263</v>
      </c>
      <c r="F251">
        <f t="shared" si="44"/>
        <v>-214.98263888888886</v>
      </c>
      <c r="G251" s="1">
        <f t="shared" si="45"/>
        <v>698.70938276649372</v>
      </c>
      <c r="H251" s="1">
        <f t="shared" si="40"/>
        <v>-30.711805555555515</v>
      </c>
      <c r="J251">
        <v>244</v>
      </c>
      <c r="K251" s="1">
        <f t="shared" si="41"/>
        <v>-859.34753183782709</v>
      </c>
      <c r="L251">
        <f t="shared" si="46"/>
        <v>-193.33333333333334</v>
      </c>
      <c r="M251" s="1">
        <f t="shared" si="47"/>
        <v>666.01419850449372</v>
      </c>
      <c r="N251" s="1">
        <f t="shared" si="42"/>
        <v>-9.0625</v>
      </c>
      <c r="P251">
        <v>244</v>
      </c>
      <c r="Q251" s="1">
        <f t="shared" si="43"/>
        <v>-847.50153257699378</v>
      </c>
      <c r="R251">
        <f t="shared" si="48"/>
        <v>-184.27083333333334</v>
      </c>
      <c r="S251" s="1">
        <f t="shared" si="49"/>
        <v>663.23069924366041</v>
      </c>
    </row>
    <row r="252" spans="4:19" x14ac:dyDescent="0.45">
      <c r="D252">
        <v>245</v>
      </c>
      <c r="E252" s="1">
        <f t="shared" si="39"/>
        <v>-913.69202165538263</v>
      </c>
      <c r="F252">
        <f t="shared" si="44"/>
        <v>-213.12934027777774</v>
      </c>
      <c r="G252" s="1">
        <f t="shared" si="45"/>
        <v>700.56268137760492</v>
      </c>
      <c r="H252" s="1">
        <f t="shared" si="40"/>
        <v>-30.447048611111086</v>
      </c>
      <c r="J252">
        <v>245</v>
      </c>
      <c r="K252" s="1">
        <f t="shared" si="41"/>
        <v>-859.34753183782709</v>
      </c>
      <c r="L252">
        <f t="shared" si="46"/>
        <v>-191.66666666666666</v>
      </c>
      <c r="M252" s="1">
        <f t="shared" si="47"/>
        <v>667.68086517116046</v>
      </c>
      <c r="N252" s="1">
        <f t="shared" si="42"/>
        <v>-8.984375</v>
      </c>
      <c r="P252">
        <v>245</v>
      </c>
      <c r="Q252" s="1">
        <f t="shared" si="43"/>
        <v>-847.50153257699378</v>
      </c>
      <c r="R252">
        <f t="shared" si="48"/>
        <v>-182.68229166666666</v>
      </c>
      <c r="S252" s="1">
        <f t="shared" si="49"/>
        <v>664.81924091032715</v>
      </c>
    </row>
    <row r="253" spans="4:19" x14ac:dyDescent="0.45">
      <c r="D253">
        <v>246</v>
      </c>
      <c r="E253" s="1">
        <f t="shared" si="39"/>
        <v>-913.69202165538263</v>
      </c>
      <c r="F253">
        <f t="shared" si="44"/>
        <v>-211.27604166666663</v>
      </c>
      <c r="G253" s="1">
        <f t="shared" si="45"/>
        <v>702.415979988716</v>
      </c>
      <c r="H253" s="1">
        <f t="shared" si="40"/>
        <v>-30.182291666666629</v>
      </c>
      <c r="J253">
        <v>246</v>
      </c>
      <c r="K253" s="1">
        <f t="shared" si="41"/>
        <v>-859.34753183782709</v>
      </c>
      <c r="L253">
        <f t="shared" si="46"/>
        <v>-190</v>
      </c>
      <c r="M253" s="1">
        <f t="shared" si="47"/>
        <v>669.34753183782709</v>
      </c>
      <c r="N253" s="1">
        <f t="shared" si="42"/>
        <v>-8.90625</v>
      </c>
      <c r="P253">
        <v>246</v>
      </c>
      <c r="Q253" s="1">
        <f t="shared" si="43"/>
        <v>-847.50153257699378</v>
      </c>
      <c r="R253">
        <f t="shared" si="48"/>
        <v>-181.09375</v>
      </c>
      <c r="S253" s="1">
        <f t="shared" si="49"/>
        <v>666.40778257699378</v>
      </c>
    </row>
    <row r="254" spans="4:19" x14ac:dyDescent="0.45">
      <c r="D254">
        <v>247</v>
      </c>
      <c r="E254" s="1">
        <f t="shared" si="39"/>
        <v>-913.69202165538263</v>
      </c>
      <c r="F254">
        <f t="shared" si="44"/>
        <v>-209.42274305555551</v>
      </c>
      <c r="G254" s="1">
        <f t="shared" si="45"/>
        <v>704.26927859982709</v>
      </c>
      <c r="H254" s="1">
        <f t="shared" si="40"/>
        <v>-29.917534722222172</v>
      </c>
      <c r="J254">
        <v>247</v>
      </c>
      <c r="K254" s="1">
        <f t="shared" si="41"/>
        <v>-859.34753183782709</v>
      </c>
      <c r="L254">
        <f t="shared" si="46"/>
        <v>-188.33333333333334</v>
      </c>
      <c r="M254" s="1">
        <f t="shared" si="47"/>
        <v>671.01419850449372</v>
      </c>
      <c r="N254" s="1">
        <f t="shared" si="42"/>
        <v>-8.828125</v>
      </c>
      <c r="P254">
        <v>247</v>
      </c>
      <c r="Q254" s="1">
        <f t="shared" si="43"/>
        <v>-847.50153257699378</v>
      </c>
      <c r="R254">
        <f t="shared" si="48"/>
        <v>-179.50520833333334</v>
      </c>
      <c r="S254" s="1">
        <f t="shared" si="49"/>
        <v>667.99632424366041</v>
      </c>
    </row>
    <row r="255" spans="4:19" x14ac:dyDescent="0.45">
      <c r="D255">
        <v>248</v>
      </c>
      <c r="E255" s="1">
        <f t="shared" si="39"/>
        <v>-913.69202165538263</v>
      </c>
      <c r="F255">
        <f t="shared" si="44"/>
        <v>-207.5694444444444</v>
      </c>
      <c r="G255" s="1">
        <f t="shared" si="45"/>
        <v>706.12257721093829</v>
      </c>
      <c r="H255" s="1">
        <f t="shared" si="40"/>
        <v>-29.652777777777743</v>
      </c>
      <c r="J255">
        <v>248</v>
      </c>
      <c r="K255" s="1">
        <f t="shared" si="41"/>
        <v>-859.34753183782709</v>
      </c>
      <c r="L255">
        <f t="shared" si="46"/>
        <v>-186.66666666666666</v>
      </c>
      <c r="M255" s="1">
        <f t="shared" si="47"/>
        <v>672.68086517116046</v>
      </c>
      <c r="N255" s="1">
        <f t="shared" si="42"/>
        <v>-8.75</v>
      </c>
      <c r="P255">
        <v>248</v>
      </c>
      <c r="Q255" s="1">
        <f t="shared" si="43"/>
        <v>-847.50153257699378</v>
      </c>
      <c r="R255">
        <f t="shared" si="48"/>
        <v>-177.91666666666666</v>
      </c>
      <c r="S255" s="1">
        <f t="shared" si="49"/>
        <v>669.58486591032715</v>
      </c>
    </row>
    <row r="256" spans="4:19" x14ac:dyDescent="0.45">
      <c r="D256">
        <v>249</v>
      </c>
      <c r="E256" s="1">
        <f t="shared" si="39"/>
        <v>-913.69202165538263</v>
      </c>
      <c r="F256">
        <f t="shared" si="44"/>
        <v>-205.71614583333329</v>
      </c>
      <c r="G256" s="1">
        <f t="shared" si="45"/>
        <v>707.97587582204937</v>
      </c>
      <c r="H256" s="1">
        <f t="shared" si="40"/>
        <v>-29.388020833333286</v>
      </c>
      <c r="J256">
        <v>249</v>
      </c>
      <c r="K256" s="1">
        <f t="shared" si="41"/>
        <v>-859.34753183782709</v>
      </c>
      <c r="L256">
        <f t="shared" si="46"/>
        <v>-185</v>
      </c>
      <c r="M256" s="1">
        <f t="shared" si="47"/>
        <v>674.34753183782709</v>
      </c>
      <c r="N256" s="1">
        <f t="shared" si="42"/>
        <v>-8.671875</v>
      </c>
      <c r="P256">
        <v>249</v>
      </c>
      <c r="Q256" s="1">
        <f t="shared" si="43"/>
        <v>-847.50153257699378</v>
      </c>
      <c r="R256">
        <f t="shared" si="48"/>
        <v>-176.328125</v>
      </c>
      <c r="S256" s="1">
        <f t="shared" si="49"/>
        <v>671.17340757699378</v>
      </c>
    </row>
    <row r="257" spans="4:19" x14ac:dyDescent="0.45">
      <c r="D257">
        <v>250</v>
      </c>
      <c r="E257" s="1">
        <f t="shared" si="39"/>
        <v>-913.69202165538263</v>
      </c>
      <c r="F257">
        <f t="shared" si="44"/>
        <v>-203.86284722222217</v>
      </c>
      <c r="G257" s="1">
        <f t="shared" si="45"/>
        <v>709.82917443316046</v>
      </c>
      <c r="H257" s="1">
        <f t="shared" si="40"/>
        <v>-29.123263888888829</v>
      </c>
      <c r="J257">
        <v>250</v>
      </c>
      <c r="K257" s="1">
        <f t="shared" si="41"/>
        <v>-859.34753183782709</v>
      </c>
      <c r="L257">
        <f t="shared" si="46"/>
        <v>-183.33333333333334</v>
      </c>
      <c r="M257" s="1">
        <f t="shared" si="47"/>
        <v>676.01419850449372</v>
      </c>
      <c r="N257" s="1">
        <f t="shared" si="42"/>
        <v>-8.59375</v>
      </c>
      <c r="P257">
        <v>250</v>
      </c>
      <c r="Q257" s="1">
        <f t="shared" si="43"/>
        <v>-847.50153257699378</v>
      </c>
      <c r="R257">
        <f t="shared" si="48"/>
        <v>-174.73958333333334</v>
      </c>
      <c r="S257" s="1">
        <f t="shared" si="49"/>
        <v>672.76194924366041</v>
      </c>
    </row>
    <row r="258" spans="4:19" x14ac:dyDescent="0.45">
      <c r="D258">
        <v>251</v>
      </c>
      <c r="E258" s="1">
        <f t="shared" si="39"/>
        <v>-913.69202165538263</v>
      </c>
      <c r="F258">
        <f t="shared" si="44"/>
        <v>-202.00954861111106</v>
      </c>
      <c r="G258" s="1">
        <f t="shared" si="45"/>
        <v>711.68247304427155</v>
      </c>
      <c r="H258" s="1">
        <f t="shared" si="40"/>
        <v>-28.8585069444444</v>
      </c>
      <c r="J258">
        <v>251</v>
      </c>
      <c r="K258" s="1">
        <f t="shared" si="41"/>
        <v>-859.34753183782709</v>
      </c>
      <c r="L258">
        <f t="shared" si="46"/>
        <v>-181.66666666666666</v>
      </c>
      <c r="M258" s="1">
        <f t="shared" si="47"/>
        <v>677.68086517116046</v>
      </c>
      <c r="N258" s="1">
        <f t="shared" si="42"/>
        <v>-8.515625</v>
      </c>
      <c r="P258">
        <v>251</v>
      </c>
      <c r="Q258" s="1">
        <f t="shared" si="43"/>
        <v>-847.50153257699378</v>
      </c>
      <c r="R258">
        <f t="shared" si="48"/>
        <v>-173.15104166666666</v>
      </c>
      <c r="S258" s="1">
        <f t="shared" si="49"/>
        <v>674.35049091032715</v>
      </c>
    </row>
    <row r="259" spans="4:19" x14ac:dyDescent="0.45">
      <c r="D259">
        <v>252</v>
      </c>
      <c r="E259" s="1">
        <f t="shared" si="39"/>
        <v>-913.69202165538263</v>
      </c>
      <c r="F259">
        <f t="shared" si="44"/>
        <v>-200.15624999999997</v>
      </c>
      <c r="G259" s="1">
        <f t="shared" si="45"/>
        <v>713.53577165538263</v>
      </c>
      <c r="H259" s="1">
        <f t="shared" si="40"/>
        <v>-28.593749999999972</v>
      </c>
      <c r="J259">
        <v>252</v>
      </c>
      <c r="K259" s="1">
        <f t="shared" si="41"/>
        <v>-859.34753183782709</v>
      </c>
      <c r="L259">
        <f t="shared" si="46"/>
        <v>-179.99999999999997</v>
      </c>
      <c r="M259" s="1">
        <f t="shared" si="47"/>
        <v>679.34753183782709</v>
      </c>
      <c r="N259" s="1">
        <f t="shared" si="42"/>
        <v>-8.4374999999999716</v>
      </c>
      <c r="P259">
        <v>252</v>
      </c>
      <c r="Q259" s="1">
        <f t="shared" si="43"/>
        <v>-847.50153257699378</v>
      </c>
      <c r="R259">
        <f t="shared" si="48"/>
        <v>-171.5625</v>
      </c>
      <c r="S259" s="1">
        <f t="shared" si="49"/>
        <v>675.93903257699378</v>
      </c>
    </row>
    <row r="260" spans="4:19" x14ac:dyDescent="0.45">
      <c r="D260">
        <v>253</v>
      </c>
      <c r="E260" s="1">
        <f t="shared" si="39"/>
        <v>-913.69202165538263</v>
      </c>
      <c r="F260">
        <f t="shared" si="44"/>
        <v>-198.30295138888886</v>
      </c>
      <c r="G260" s="1">
        <f t="shared" si="45"/>
        <v>715.38907026649372</v>
      </c>
      <c r="H260" s="1">
        <f t="shared" si="40"/>
        <v>-28.328993055555515</v>
      </c>
      <c r="J260">
        <v>253</v>
      </c>
      <c r="K260" s="1">
        <f t="shared" si="41"/>
        <v>-859.34753183782709</v>
      </c>
      <c r="L260">
        <f t="shared" si="46"/>
        <v>-178.33333333333331</v>
      </c>
      <c r="M260" s="1">
        <f t="shared" si="47"/>
        <v>681.01419850449383</v>
      </c>
      <c r="N260" s="1">
        <f t="shared" si="42"/>
        <v>-8.3593749999999716</v>
      </c>
      <c r="P260">
        <v>253</v>
      </c>
      <c r="Q260" s="1">
        <f t="shared" si="43"/>
        <v>-847.50153257699378</v>
      </c>
      <c r="R260">
        <f t="shared" si="48"/>
        <v>-169.97395833333334</v>
      </c>
      <c r="S260" s="1">
        <f t="shared" si="49"/>
        <v>677.52757424366041</v>
      </c>
    </row>
    <row r="261" spans="4:19" x14ac:dyDescent="0.45">
      <c r="D261">
        <v>254</v>
      </c>
      <c r="E261" s="1">
        <f t="shared" si="39"/>
        <v>-913.69202165538263</v>
      </c>
      <c r="F261">
        <f t="shared" si="44"/>
        <v>-196.44965277777774</v>
      </c>
      <c r="G261" s="1">
        <f t="shared" si="45"/>
        <v>717.24236887760492</v>
      </c>
      <c r="H261" s="1">
        <f t="shared" si="40"/>
        <v>-28.064236111111086</v>
      </c>
      <c r="J261">
        <v>254</v>
      </c>
      <c r="K261" s="1">
        <f t="shared" si="41"/>
        <v>-859.34753183782709</v>
      </c>
      <c r="L261">
        <f t="shared" si="46"/>
        <v>-176.66666666666666</v>
      </c>
      <c r="M261" s="1">
        <f t="shared" si="47"/>
        <v>682.68086517116046</v>
      </c>
      <c r="N261" s="1">
        <f t="shared" si="42"/>
        <v>-8.28125</v>
      </c>
      <c r="P261">
        <v>254</v>
      </c>
      <c r="Q261" s="1">
        <f t="shared" si="43"/>
        <v>-847.50153257699378</v>
      </c>
      <c r="R261">
        <f t="shared" si="48"/>
        <v>-168.38541666666666</v>
      </c>
      <c r="S261" s="1">
        <f t="shared" si="49"/>
        <v>679.11611591032715</v>
      </c>
    </row>
    <row r="262" spans="4:19" x14ac:dyDescent="0.45">
      <c r="D262">
        <v>255</v>
      </c>
      <c r="E262" s="1">
        <f t="shared" si="39"/>
        <v>-913.69202165538263</v>
      </c>
      <c r="F262">
        <f t="shared" si="44"/>
        <v>-194.59635416666666</v>
      </c>
      <c r="G262" s="1">
        <f t="shared" si="45"/>
        <v>719.095667488716</v>
      </c>
      <c r="H262" s="1">
        <f t="shared" si="40"/>
        <v>-27.799479166666657</v>
      </c>
      <c r="J262">
        <v>255</v>
      </c>
      <c r="K262" s="1">
        <f t="shared" si="41"/>
        <v>-859.34753183782709</v>
      </c>
      <c r="L262">
        <f t="shared" si="46"/>
        <v>-174.99999999999997</v>
      </c>
      <c r="M262" s="1">
        <f t="shared" si="47"/>
        <v>684.34753183782709</v>
      </c>
      <c r="N262" s="1">
        <f t="shared" si="42"/>
        <v>-8.2031249999999716</v>
      </c>
      <c r="P262">
        <v>255</v>
      </c>
      <c r="Q262" s="1">
        <f t="shared" si="43"/>
        <v>-847.50153257699378</v>
      </c>
      <c r="R262">
        <f t="shared" si="48"/>
        <v>-166.796875</v>
      </c>
      <c r="S262" s="1">
        <f t="shared" si="49"/>
        <v>680.70465757699378</v>
      </c>
    </row>
    <row r="263" spans="4:19" x14ac:dyDescent="0.45">
      <c r="D263">
        <v>256</v>
      </c>
      <c r="E263" s="1">
        <f t="shared" si="39"/>
        <v>-913.69202165538263</v>
      </c>
      <c r="F263">
        <f t="shared" si="44"/>
        <v>-192.74305555555554</v>
      </c>
      <c r="G263" s="1">
        <f t="shared" si="45"/>
        <v>720.94896609982709</v>
      </c>
      <c r="H263" s="1">
        <f t="shared" si="40"/>
        <v>-27.5347222222222</v>
      </c>
      <c r="J263">
        <v>256</v>
      </c>
      <c r="K263" s="1">
        <f t="shared" si="41"/>
        <v>-859.34753183782709</v>
      </c>
      <c r="L263">
        <f t="shared" si="46"/>
        <v>-173.33333333333331</v>
      </c>
      <c r="M263" s="1">
        <f t="shared" si="47"/>
        <v>686.01419850449383</v>
      </c>
      <c r="N263" s="1">
        <f t="shared" si="42"/>
        <v>-8.1249999999999716</v>
      </c>
      <c r="P263">
        <v>256</v>
      </c>
      <c r="Q263" s="1">
        <f t="shared" si="43"/>
        <v>-847.50153257699378</v>
      </c>
      <c r="R263">
        <f t="shared" si="48"/>
        <v>-165.20833333333334</v>
      </c>
      <c r="S263" s="1">
        <f t="shared" si="49"/>
        <v>682.29319924366041</v>
      </c>
    </row>
    <row r="264" spans="4:19" x14ac:dyDescent="0.45">
      <c r="D264">
        <v>257</v>
      </c>
      <c r="E264" s="1">
        <f t="shared" si="39"/>
        <v>-913.69202165538263</v>
      </c>
      <c r="F264">
        <f t="shared" si="44"/>
        <v>-190.88975694444446</v>
      </c>
      <c r="G264" s="1">
        <f t="shared" si="45"/>
        <v>722.80226471093818</v>
      </c>
      <c r="H264" s="1">
        <f t="shared" si="40"/>
        <v>-27.2699652777778</v>
      </c>
      <c r="J264">
        <v>257</v>
      </c>
      <c r="K264" s="1">
        <f t="shared" si="41"/>
        <v>-859.34753183782709</v>
      </c>
      <c r="L264">
        <f t="shared" si="46"/>
        <v>-171.66666666666666</v>
      </c>
      <c r="M264" s="1">
        <f t="shared" si="47"/>
        <v>687.68086517116046</v>
      </c>
      <c r="N264" s="1">
        <f t="shared" si="42"/>
        <v>-8.046875</v>
      </c>
      <c r="P264">
        <v>257</v>
      </c>
      <c r="Q264" s="1">
        <f t="shared" si="43"/>
        <v>-847.50153257699378</v>
      </c>
      <c r="R264">
        <f t="shared" si="48"/>
        <v>-163.61979166666666</v>
      </c>
      <c r="S264" s="1">
        <f t="shared" si="49"/>
        <v>683.88174091032715</v>
      </c>
    </row>
    <row r="265" spans="4:19" x14ac:dyDescent="0.45">
      <c r="D265">
        <v>258</v>
      </c>
      <c r="E265" s="1">
        <f t="shared" ref="E265:E328" si="50">PMT($E$4/100/12,30*12,$E$5,,0)</f>
        <v>-913.69202165538263</v>
      </c>
      <c r="F265">
        <f t="shared" si="44"/>
        <v>-189.03645833333334</v>
      </c>
      <c r="G265" s="1">
        <f t="shared" si="45"/>
        <v>724.65556332204926</v>
      </c>
      <c r="H265" s="1">
        <f t="shared" ref="H265:H328" si="51">F265-R265</f>
        <v>-27.005208333333343</v>
      </c>
      <c r="J265">
        <v>258</v>
      </c>
      <c r="K265" s="1">
        <f t="shared" ref="K265:K328" si="52">PMT($K$4/100/12,30*12,$K$5,,0)</f>
        <v>-859.34753183782709</v>
      </c>
      <c r="L265">
        <f t="shared" si="46"/>
        <v>-169.99999999999997</v>
      </c>
      <c r="M265" s="1">
        <f t="shared" si="47"/>
        <v>689.34753183782709</v>
      </c>
      <c r="N265" s="1">
        <f t="shared" ref="N265:N328" si="53">L265-R265</f>
        <v>-7.9687499999999716</v>
      </c>
      <c r="P265">
        <v>258</v>
      </c>
      <c r="Q265" s="1">
        <f t="shared" ref="Q265:Q328" si="54">PMT($Q$4/100/12,30*12,$Q$5,,0)</f>
        <v>-847.50153257699378</v>
      </c>
      <c r="R265">
        <f t="shared" si="48"/>
        <v>-162.03125</v>
      </c>
      <c r="S265" s="1">
        <f t="shared" si="49"/>
        <v>685.47028257699378</v>
      </c>
    </row>
    <row r="266" spans="4:19" x14ac:dyDescent="0.45">
      <c r="D266">
        <v>259</v>
      </c>
      <c r="E266" s="1">
        <f t="shared" si="50"/>
        <v>-913.69202165538263</v>
      </c>
      <c r="F266">
        <f t="shared" si="44"/>
        <v>-187.18315972222223</v>
      </c>
      <c r="G266" s="1">
        <f t="shared" si="45"/>
        <v>726.50886193316046</v>
      </c>
      <c r="H266" s="1">
        <f t="shared" si="51"/>
        <v>-26.740451388888886</v>
      </c>
      <c r="J266">
        <v>259</v>
      </c>
      <c r="K266" s="1">
        <f t="shared" si="52"/>
        <v>-859.34753183782709</v>
      </c>
      <c r="L266">
        <f t="shared" si="46"/>
        <v>-168.33333333333331</v>
      </c>
      <c r="M266" s="1">
        <f t="shared" si="47"/>
        <v>691.01419850449383</v>
      </c>
      <c r="N266" s="1">
        <f t="shared" si="53"/>
        <v>-7.8906249999999716</v>
      </c>
      <c r="P266">
        <v>259</v>
      </c>
      <c r="Q266" s="1">
        <f t="shared" si="54"/>
        <v>-847.50153257699378</v>
      </c>
      <c r="R266">
        <f t="shared" si="48"/>
        <v>-160.44270833333334</v>
      </c>
      <c r="S266" s="1">
        <f t="shared" si="49"/>
        <v>687.05882424366041</v>
      </c>
    </row>
    <row r="267" spans="4:19" x14ac:dyDescent="0.45">
      <c r="D267">
        <v>260</v>
      </c>
      <c r="E267" s="1">
        <f t="shared" si="50"/>
        <v>-913.69202165538263</v>
      </c>
      <c r="F267">
        <f t="shared" si="44"/>
        <v>-185.32986111111111</v>
      </c>
      <c r="G267" s="1">
        <f t="shared" si="45"/>
        <v>728.36216054427155</v>
      </c>
      <c r="H267" s="1">
        <f t="shared" si="51"/>
        <v>-26.475694444444457</v>
      </c>
      <c r="J267">
        <v>260</v>
      </c>
      <c r="K267" s="1">
        <f t="shared" si="52"/>
        <v>-859.34753183782709</v>
      </c>
      <c r="L267">
        <f t="shared" si="46"/>
        <v>-166.66666666666666</v>
      </c>
      <c r="M267" s="1">
        <f t="shared" si="47"/>
        <v>692.68086517116046</v>
      </c>
      <c r="N267" s="1">
        <f t="shared" si="53"/>
        <v>-7.8125</v>
      </c>
      <c r="P267">
        <v>260</v>
      </c>
      <c r="Q267" s="1">
        <f t="shared" si="54"/>
        <v>-847.50153257699378</v>
      </c>
      <c r="R267">
        <f t="shared" si="48"/>
        <v>-158.85416666666666</v>
      </c>
      <c r="S267" s="1">
        <f t="shared" si="49"/>
        <v>688.64736591032715</v>
      </c>
    </row>
    <row r="268" spans="4:19" x14ac:dyDescent="0.45">
      <c r="D268">
        <v>261</v>
      </c>
      <c r="E268" s="1">
        <f t="shared" si="50"/>
        <v>-913.69202165538263</v>
      </c>
      <c r="F268">
        <f t="shared" si="44"/>
        <v>-183.4765625</v>
      </c>
      <c r="G268" s="1">
        <f t="shared" si="45"/>
        <v>730.21545915538263</v>
      </c>
      <c r="H268" s="1">
        <f t="shared" si="51"/>
        <v>-26.2109375</v>
      </c>
      <c r="J268">
        <v>261</v>
      </c>
      <c r="K268" s="1">
        <f t="shared" si="52"/>
        <v>-859.34753183782709</v>
      </c>
      <c r="L268">
        <f t="shared" si="46"/>
        <v>-164.99999999999997</v>
      </c>
      <c r="M268" s="1">
        <f t="shared" si="47"/>
        <v>694.34753183782709</v>
      </c>
      <c r="N268" s="1">
        <f t="shared" si="53"/>
        <v>-7.7343749999999716</v>
      </c>
      <c r="P268">
        <v>261</v>
      </c>
      <c r="Q268" s="1">
        <f t="shared" si="54"/>
        <v>-847.50153257699378</v>
      </c>
      <c r="R268">
        <f t="shared" si="48"/>
        <v>-157.265625</v>
      </c>
      <c r="S268" s="1">
        <f t="shared" si="49"/>
        <v>690.23590757699378</v>
      </c>
    </row>
    <row r="269" spans="4:19" x14ac:dyDescent="0.45">
      <c r="D269">
        <v>262</v>
      </c>
      <c r="E269" s="1">
        <f t="shared" si="50"/>
        <v>-913.69202165538263</v>
      </c>
      <c r="F269">
        <f t="shared" si="44"/>
        <v>-181.62326388888886</v>
      </c>
      <c r="G269" s="1">
        <f t="shared" si="45"/>
        <v>732.06875776649372</v>
      </c>
      <c r="H269" s="1">
        <f t="shared" si="51"/>
        <v>-25.946180555555515</v>
      </c>
      <c r="J269">
        <v>262</v>
      </c>
      <c r="K269" s="1">
        <f t="shared" si="52"/>
        <v>-859.34753183782709</v>
      </c>
      <c r="L269">
        <f t="shared" si="46"/>
        <v>-163.33333333333331</v>
      </c>
      <c r="M269" s="1">
        <f t="shared" si="47"/>
        <v>696.01419850449383</v>
      </c>
      <c r="N269" s="1">
        <f t="shared" si="53"/>
        <v>-7.6562499999999716</v>
      </c>
      <c r="P269">
        <v>262</v>
      </c>
      <c r="Q269" s="1">
        <f t="shared" si="54"/>
        <v>-847.50153257699378</v>
      </c>
      <c r="R269">
        <f t="shared" si="48"/>
        <v>-155.67708333333334</v>
      </c>
      <c r="S269" s="1">
        <f t="shared" si="49"/>
        <v>691.82444924366041</v>
      </c>
    </row>
    <row r="270" spans="4:19" x14ac:dyDescent="0.45">
      <c r="D270">
        <v>263</v>
      </c>
      <c r="E270" s="1">
        <f t="shared" si="50"/>
        <v>-913.69202165538263</v>
      </c>
      <c r="F270">
        <f t="shared" si="44"/>
        <v>-179.76996527777777</v>
      </c>
      <c r="G270" s="1">
        <f t="shared" si="45"/>
        <v>733.9220563776048</v>
      </c>
      <c r="H270" s="1">
        <f t="shared" si="51"/>
        <v>-25.681423611111114</v>
      </c>
      <c r="J270">
        <v>263</v>
      </c>
      <c r="K270" s="1">
        <f t="shared" si="52"/>
        <v>-859.34753183782709</v>
      </c>
      <c r="L270">
        <f t="shared" si="46"/>
        <v>-161.66666666666666</v>
      </c>
      <c r="M270" s="1">
        <f t="shared" si="47"/>
        <v>697.68086517116046</v>
      </c>
      <c r="N270" s="1">
        <f t="shared" si="53"/>
        <v>-7.578125</v>
      </c>
      <c r="P270">
        <v>263</v>
      </c>
      <c r="Q270" s="1">
        <f t="shared" si="54"/>
        <v>-847.50153257699378</v>
      </c>
      <c r="R270">
        <f t="shared" si="48"/>
        <v>-154.08854166666666</v>
      </c>
      <c r="S270" s="1">
        <f t="shared" si="49"/>
        <v>693.41299091032715</v>
      </c>
    </row>
    <row r="271" spans="4:19" x14ac:dyDescent="0.45">
      <c r="D271">
        <v>264</v>
      </c>
      <c r="E271" s="1">
        <f t="shared" si="50"/>
        <v>-913.69202165538263</v>
      </c>
      <c r="F271">
        <f t="shared" si="44"/>
        <v>-177.91666666666666</v>
      </c>
      <c r="G271" s="1">
        <f t="shared" si="45"/>
        <v>735.775354988716</v>
      </c>
      <c r="H271" s="1">
        <f t="shared" si="51"/>
        <v>-25.416666666666657</v>
      </c>
      <c r="J271">
        <v>264</v>
      </c>
      <c r="K271" s="1">
        <f t="shared" si="52"/>
        <v>-859.34753183782709</v>
      </c>
      <c r="L271">
        <f t="shared" si="46"/>
        <v>-159.99999999999997</v>
      </c>
      <c r="M271" s="1">
        <f t="shared" si="47"/>
        <v>699.34753183782709</v>
      </c>
      <c r="N271" s="1">
        <f t="shared" si="53"/>
        <v>-7.4999999999999716</v>
      </c>
      <c r="P271">
        <v>264</v>
      </c>
      <c r="Q271" s="1">
        <f t="shared" si="54"/>
        <v>-847.50153257699378</v>
      </c>
      <c r="R271">
        <f t="shared" si="48"/>
        <v>-152.5</v>
      </c>
      <c r="S271" s="1">
        <f t="shared" si="49"/>
        <v>695.00153257699378</v>
      </c>
    </row>
    <row r="272" spans="4:19" x14ac:dyDescent="0.45">
      <c r="D272">
        <v>265</v>
      </c>
      <c r="E272" s="1">
        <f t="shared" si="50"/>
        <v>-913.69202165538263</v>
      </c>
      <c r="F272">
        <f t="shared" si="44"/>
        <v>-176.06336805555554</v>
      </c>
      <c r="G272" s="1">
        <f t="shared" si="45"/>
        <v>737.62865359982709</v>
      </c>
      <c r="H272" s="1">
        <f t="shared" si="51"/>
        <v>-25.1519097222222</v>
      </c>
      <c r="J272">
        <v>265</v>
      </c>
      <c r="K272" s="1">
        <f t="shared" si="52"/>
        <v>-859.34753183782709</v>
      </c>
      <c r="L272">
        <f t="shared" si="46"/>
        <v>-158.33333333333331</v>
      </c>
      <c r="M272" s="1">
        <f t="shared" si="47"/>
        <v>701.01419850449383</v>
      </c>
      <c r="N272" s="1">
        <f t="shared" si="53"/>
        <v>-7.4218749999999716</v>
      </c>
      <c r="P272">
        <v>265</v>
      </c>
      <c r="Q272" s="1">
        <f t="shared" si="54"/>
        <v>-847.50153257699378</v>
      </c>
      <c r="R272">
        <f t="shared" si="48"/>
        <v>-150.91145833333334</v>
      </c>
      <c r="S272" s="1">
        <f t="shared" si="49"/>
        <v>696.59007424366041</v>
      </c>
    </row>
    <row r="273" spans="4:19" x14ac:dyDescent="0.45">
      <c r="D273">
        <v>266</v>
      </c>
      <c r="E273" s="1">
        <f t="shared" si="50"/>
        <v>-913.69202165538263</v>
      </c>
      <c r="F273">
        <f t="shared" si="44"/>
        <v>-174.21006944444443</v>
      </c>
      <c r="G273" s="1">
        <f t="shared" si="45"/>
        <v>739.48195221093818</v>
      </c>
      <c r="H273" s="1">
        <f t="shared" si="51"/>
        <v>-24.887152777777771</v>
      </c>
      <c r="J273">
        <v>266</v>
      </c>
      <c r="K273" s="1">
        <f t="shared" si="52"/>
        <v>-859.34753183782709</v>
      </c>
      <c r="L273">
        <f t="shared" si="46"/>
        <v>-156.66666666666666</v>
      </c>
      <c r="M273" s="1">
        <f t="shared" si="47"/>
        <v>702.68086517116046</v>
      </c>
      <c r="N273" s="1">
        <f t="shared" si="53"/>
        <v>-7.34375</v>
      </c>
      <c r="P273">
        <v>266</v>
      </c>
      <c r="Q273" s="1">
        <f t="shared" si="54"/>
        <v>-847.50153257699378</v>
      </c>
      <c r="R273">
        <f t="shared" si="48"/>
        <v>-149.32291666666666</v>
      </c>
      <c r="S273" s="1">
        <f t="shared" si="49"/>
        <v>698.17861591032715</v>
      </c>
    </row>
    <row r="274" spans="4:19" x14ac:dyDescent="0.45">
      <c r="D274">
        <v>267</v>
      </c>
      <c r="E274" s="1">
        <f t="shared" si="50"/>
        <v>-913.69202165538263</v>
      </c>
      <c r="F274">
        <f t="shared" si="44"/>
        <v>-172.35677083333331</v>
      </c>
      <c r="G274" s="1">
        <f t="shared" si="45"/>
        <v>741.33525082204937</v>
      </c>
      <c r="H274" s="1">
        <f t="shared" si="51"/>
        <v>-24.622395833333314</v>
      </c>
      <c r="J274">
        <v>267</v>
      </c>
      <c r="K274" s="1">
        <f t="shared" si="52"/>
        <v>-859.34753183782709</v>
      </c>
      <c r="L274">
        <f t="shared" si="46"/>
        <v>-154.99999999999997</v>
      </c>
      <c r="M274" s="1">
        <f t="shared" si="47"/>
        <v>704.34753183782709</v>
      </c>
      <c r="N274" s="1">
        <f t="shared" si="53"/>
        <v>-7.2656249999999716</v>
      </c>
      <c r="P274">
        <v>267</v>
      </c>
      <c r="Q274" s="1">
        <f t="shared" si="54"/>
        <v>-847.50153257699378</v>
      </c>
      <c r="R274">
        <f t="shared" si="48"/>
        <v>-147.734375</v>
      </c>
      <c r="S274" s="1">
        <f t="shared" si="49"/>
        <v>699.76715757699378</v>
      </c>
    </row>
    <row r="275" spans="4:19" x14ac:dyDescent="0.45">
      <c r="D275">
        <v>268</v>
      </c>
      <c r="E275" s="1">
        <f t="shared" si="50"/>
        <v>-913.69202165538263</v>
      </c>
      <c r="F275">
        <f t="shared" si="44"/>
        <v>-170.5034722222222</v>
      </c>
      <c r="G275" s="1">
        <f t="shared" si="45"/>
        <v>743.18854943316046</v>
      </c>
      <c r="H275" s="1">
        <f t="shared" si="51"/>
        <v>-24.357638888888857</v>
      </c>
      <c r="J275">
        <v>268</v>
      </c>
      <c r="K275" s="1">
        <f t="shared" si="52"/>
        <v>-859.34753183782709</v>
      </c>
      <c r="L275">
        <f t="shared" si="46"/>
        <v>-153.33333333333334</v>
      </c>
      <c r="M275" s="1">
        <f t="shared" si="47"/>
        <v>706.01419850449372</v>
      </c>
      <c r="N275" s="1">
        <f t="shared" si="53"/>
        <v>-7.1875</v>
      </c>
      <c r="P275">
        <v>268</v>
      </c>
      <c r="Q275" s="1">
        <f t="shared" si="54"/>
        <v>-847.50153257699378</v>
      </c>
      <c r="R275">
        <f t="shared" si="48"/>
        <v>-146.14583333333334</v>
      </c>
      <c r="S275" s="1">
        <f t="shared" si="49"/>
        <v>701.35569924366041</v>
      </c>
    </row>
    <row r="276" spans="4:19" x14ac:dyDescent="0.45">
      <c r="D276">
        <v>269</v>
      </c>
      <c r="E276" s="1">
        <f t="shared" si="50"/>
        <v>-913.69202165538263</v>
      </c>
      <c r="F276">
        <f t="shared" si="44"/>
        <v>-168.65017361111109</v>
      </c>
      <c r="G276" s="1">
        <f t="shared" si="45"/>
        <v>745.04184804427155</v>
      </c>
      <c r="H276" s="1">
        <f t="shared" si="51"/>
        <v>-24.092881944444429</v>
      </c>
      <c r="J276">
        <v>269</v>
      </c>
      <c r="K276" s="1">
        <f t="shared" si="52"/>
        <v>-859.34753183782709</v>
      </c>
      <c r="L276">
        <f t="shared" si="46"/>
        <v>-151.66666666666666</v>
      </c>
      <c r="M276" s="1">
        <f t="shared" si="47"/>
        <v>707.68086517116046</v>
      </c>
      <c r="N276" s="1">
        <f t="shared" si="53"/>
        <v>-7.109375</v>
      </c>
      <c r="P276">
        <v>269</v>
      </c>
      <c r="Q276" s="1">
        <f t="shared" si="54"/>
        <v>-847.50153257699378</v>
      </c>
      <c r="R276">
        <f t="shared" si="48"/>
        <v>-144.55729166666666</v>
      </c>
      <c r="S276" s="1">
        <f t="shared" si="49"/>
        <v>702.94424091032715</v>
      </c>
    </row>
    <row r="277" spans="4:19" x14ac:dyDescent="0.45">
      <c r="D277">
        <v>270</v>
      </c>
      <c r="E277" s="1">
        <f t="shared" si="50"/>
        <v>-913.69202165538263</v>
      </c>
      <c r="F277">
        <f t="shared" si="44"/>
        <v>-166.79687499999997</v>
      </c>
      <c r="G277" s="1">
        <f t="shared" si="45"/>
        <v>746.89514665538263</v>
      </c>
      <c r="H277" s="1">
        <f t="shared" si="51"/>
        <v>-23.828124999999972</v>
      </c>
      <c r="J277">
        <v>270</v>
      </c>
      <c r="K277" s="1">
        <f t="shared" si="52"/>
        <v>-859.34753183782709</v>
      </c>
      <c r="L277">
        <f t="shared" si="46"/>
        <v>-150</v>
      </c>
      <c r="M277" s="1">
        <f t="shared" si="47"/>
        <v>709.34753183782709</v>
      </c>
      <c r="N277" s="1">
        <f t="shared" si="53"/>
        <v>-7.03125</v>
      </c>
      <c r="P277">
        <v>270</v>
      </c>
      <c r="Q277" s="1">
        <f t="shared" si="54"/>
        <v>-847.50153257699378</v>
      </c>
      <c r="R277">
        <f t="shared" si="48"/>
        <v>-142.96875</v>
      </c>
      <c r="S277" s="1">
        <f t="shared" si="49"/>
        <v>704.53278257699378</v>
      </c>
    </row>
    <row r="278" spans="4:19" x14ac:dyDescent="0.45">
      <c r="D278">
        <v>271</v>
      </c>
      <c r="E278" s="1">
        <f t="shared" si="50"/>
        <v>-913.69202165538263</v>
      </c>
      <c r="F278">
        <f t="shared" si="44"/>
        <v>-164.94357638888886</v>
      </c>
      <c r="G278" s="1">
        <f t="shared" si="45"/>
        <v>748.74844526649372</v>
      </c>
      <c r="H278" s="1">
        <f t="shared" si="51"/>
        <v>-23.563368055555515</v>
      </c>
      <c r="J278">
        <v>271</v>
      </c>
      <c r="K278" s="1">
        <f t="shared" si="52"/>
        <v>-859.34753183782709</v>
      </c>
      <c r="L278">
        <f t="shared" si="46"/>
        <v>-148.33333333333334</v>
      </c>
      <c r="M278" s="1">
        <f t="shared" si="47"/>
        <v>711.01419850449372</v>
      </c>
      <c r="N278" s="1">
        <f t="shared" si="53"/>
        <v>-6.953125</v>
      </c>
      <c r="P278">
        <v>271</v>
      </c>
      <c r="Q278" s="1">
        <f t="shared" si="54"/>
        <v>-847.50153257699378</v>
      </c>
      <c r="R278">
        <f t="shared" si="48"/>
        <v>-141.38020833333334</v>
      </c>
      <c r="S278" s="1">
        <f t="shared" si="49"/>
        <v>706.12132424366041</v>
      </c>
    </row>
    <row r="279" spans="4:19" x14ac:dyDescent="0.45">
      <c r="D279">
        <v>272</v>
      </c>
      <c r="E279" s="1">
        <f t="shared" si="50"/>
        <v>-913.69202165538263</v>
      </c>
      <c r="F279">
        <f t="shared" si="44"/>
        <v>-163.09027777777777</v>
      </c>
      <c r="G279" s="1">
        <f t="shared" si="45"/>
        <v>750.6017438776048</v>
      </c>
      <c r="H279" s="1">
        <f t="shared" si="51"/>
        <v>-23.298611111111114</v>
      </c>
      <c r="J279">
        <v>272</v>
      </c>
      <c r="K279" s="1">
        <f t="shared" si="52"/>
        <v>-859.34753183782709</v>
      </c>
      <c r="L279">
        <f t="shared" si="46"/>
        <v>-146.66666666666666</v>
      </c>
      <c r="M279" s="1">
        <f t="shared" si="47"/>
        <v>712.68086517116046</v>
      </c>
      <c r="N279" s="1">
        <f t="shared" si="53"/>
        <v>-6.875</v>
      </c>
      <c r="P279">
        <v>272</v>
      </c>
      <c r="Q279" s="1">
        <f t="shared" si="54"/>
        <v>-847.50153257699378</v>
      </c>
      <c r="R279">
        <f t="shared" si="48"/>
        <v>-139.79166666666666</v>
      </c>
      <c r="S279" s="1">
        <f t="shared" si="49"/>
        <v>707.70986591032715</v>
      </c>
    </row>
    <row r="280" spans="4:19" x14ac:dyDescent="0.45">
      <c r="D280">
        <v>273</v>
      </c>
      <c r="E280" s="1">
        <f t="shared" si="50"/>
        <v>-913.69202165538263</v>
      </c>
      <c r="F280">
        <f t="shared" si="44"/>
        <v>-161.23697916666666</v>
      </c>
      <c r="G280" s="1">
        <f t="shared" si="45"/>
        <v>752.455042488716</v>
      </c>
      <c r="H280" s="1">
        <f t="shared" si="51"/>
        <v>-23.033854166666657</v>
      </c>
      <c r="J280">
        <v>273</v>
      </c>
      <c r="K280" s="1">
        <f t="shared" si="52"/>
        <v>-859.34753183782709</v>
      </c>
      <c r="L280">
        <f t="shared" si="46"/>
        <v>-145</v>
      </c>
      <c r="M280" s="1">
        <f t="shared" si="47"/>
        <v>714.34753183782709</v>
      </c>
      <c r="N280" s="1">
        <f t="shared" si="53"/>
        <v>-6.796875</v>
      </c>
      <c r="P280">
        <v>273</v>
      </c>
      <c r="Q280" s="1">
        <f t="shared" si="54"/>
        <v>-847.50153257699378</v>
      </c>
      <c r="R280">
        <f t="shared" si="48"/>
        <v>-138.203125</v>
      </c>
      <c r="S280" s="1">
        <f t="shared" si="49"/>
        <v>709.29840757699378</v>
      </c>
    </row>
    <row r="281" spans="4:19" x14ac:dyDescent="0.45">
      <c r="D281">
        <v>274</v>
      </c>
      <c r="E281" s="1">
        <f t="shared" si="50"/>
        <v>-913.69202165538263</v>
      </c>
      <c r="F281">
        <f t="shared" si="44"/>
        <v>-159.38368055555554</v>
      </c>
      <c r="G281" s="1">
        <f t="shared" si="45"/>
        <v>754.30834109982709</v>
      </c>
      <c r="H281" s="1">
        <f t="shared" si="51"/>
        <v>-22.7690972222222</v>
      </c>
      <c r="J281">
        <v>274</v>
      </c>
      <c r="K281" s="1">
        <f t="shared" si="52"/>
        <v>-859.34753183782709</v>
      </c>
      <c r="L281">
        <f t="shared" si="46"/>
        <v>-143.33333333333334</v>
      </c>
      <c r="M281" s="1">
        <f t="shared" si="47"/>
        <v>716.01419850449372</v>
      </c>
      <c r="N281" s="1">
        <f t="shared" si="53"/>
        <v>-6.71875</v>
      </c>
      <c r="P281">
        <v>274</v>
      </c>
      <c r="Q281" s="1">
        <f t="shared" si="54"/>
        <v>-847.50153257699378</v>
      </c>
      <c r="R281">
        <f t="shared" si="48"/>
        <v>-136.61458333333334</v>
      </c>
      <c r="S281" s="1">
        <f t="shared" si="49"/>
        <v>710.88694924366041</v>
      </c>
    </row>
    <row r="282" spans="4:19" x14ac:dyDescent="0.45">
      <c r="D282">
        <v>275</v>
      </c>
      <c r="E282" s="1">
        <f t="shared" si="50"/>
        <v>-913.69202165538263</v>
      </c>
      <c r="F282">
        <f t="shared" si="44"/>
        <v>-157.53038194444443</v>
      </c>
      <c r="G282" s="1">
        <f t="shared" si="45"/>
        <v>756.16163971093818</v>
      </c>
      <c r="H282" s="1">
        <f t="shared" si="51"/>
        <v>-22.504340277777771</v>
      </c>
      <c r="J282">
        <v>275</v>
      </c>
      <c r="K282" s="1">
        <f t="shared" si="52"/>
        <v>-859.34753183782709</v>
      </c>
      <c r="L282">
        <f t="shared" si="46"/>
        <v>-141.66666666666666</v>
      </c>
      <c r="M282" s="1">
        <f t="shared" si="47"/>
        <v>717.68086517116046</v>
      </c>
      <c r="N282" s="1">
        <f t="shared" si="53"/>
        <v>-6.640625</v>
      </c>
      <c r="P282">
        <v>275</v>
      </c>
      <c r="Q282" s="1">
        <f t="shared" si="54"/>
        <v>-847.50153257699378</v>
      </c>
      <c r="R282">
        <f t="shared" si="48"/>
        <v>-135.02604166666666</v>
      </c>
      <c r="S282" s="1">
        <f t="shared" si="49"/>
        <v>712.47549091032715</v>
      </c>
    </row>
    <row r="283" spans="4:19" x14ac:dyDescent="0.45">
      <c r="D283">
        <v>276</v>
      </c>
      <c r="E283" s="1">
        <f t="shared" si="50"/>
        <v>-913.69202165538263</v>
      </c>
      <c r="F283">
        <f t="shared" si="44"/>
        <v>-155.67708333333331</v>
      </c>
      <c r="G283" s="1">
        <f t="shared" si="45"/>
        <v>758.01493832204937</v>
      </c>
      <c r="H283" s="1">
        <f t="shared" si="51"/>
        <v>-22.239583333333314</v>
      </c>
      <c r="J283">
        <v>276</v>
      </c>
      <c r="K283" s="1">
        <f t="shared" si="52"/>
        <v>-859.34753183782709</v>
      </c>
      <c r="L283">
        <f t="shared" si="46"/>
        <v>-140</v>
      </c>
      <c r="M283" s="1">
        <f t="shared" si="47"/>
        <v>719.34753183782709</v>
      </c>
      <c r="N283" s="1">
        <f t="shared" si="53"/>
        <v>-6.5625</v>
      </c>
      <c r="P283">
        <v>276</v>
      </c>
      <c r="Q283" s="1">
        <f t="shared" si="54"/>
        <v>-847.50153257699378</v>
      </c>
      <c r="R283">
        <f t="shared" si="48"/>
        <v>-133.4375</v>
      </c>
      <c r="S283" s="1">
        <f t="shared" si="49"/>
        <v>714.06403257699378</v>
      </c>
    </row>
    <row r="284" spans="4:19" x14ac:dyDescent="0.45">
      <c r="D284">
        <v>277</v>
      </c>
      <c r="E284" s="1">
        <f t="shared" si="50"/>
        <v>-913.69202165538263</v>
      </c>
      <c r="F284">
        <f t="shared" si="44"/>
        <v>-153.8237847222222</v>
      </c>
      <c r="G284" s="1">
        <f t="shared" si="45"/>
        <v>759.86823693316046</v>
      </c>
      <c r="H284" s="1">
        <f t="shared" si="51"/>
        <v>-21.974826388888857</v>
      </c>
      <c r="J284">
        <v>277</v>
      </c>
      <c r="K284" s="1">
        <f t="shared" si="52"/>
        <v>-859.34753183782709</v>
      </c>
      <c r="L284">
        <f t="shared" si="46"/>
        <v>-138.33333333333334</v>
      </c>
      <c r="M284" s="1">
        <f t="shared" si="47"/>
        <v>721.01419850449372</v>
      </c>
      <c r="N284" s="1">
        <f t="shared" si="53"/>
        <v>-6.484375</v>
      </c>
      <c r="P284">
        <v>277</v>
      </c>
      <c r="Q284" s="1">
        <f t="shared" si="54"/>
        <v>-847.50153257699378</v>
      </c>
      <c r="R284">
        <f t="shared" si="48"/>
        <v>-131.84895833333334</v>
      </c>
      <c r="S284" s="1">
        <f t="shared" si="49"/>
        <v>715.65257424366041</v>
      </c>
    </row>
    <row r="285" spans="4:19" x14ac:dyDescent="0.45">
      <c r="D285">
        <v>278</v>
      </c>
      <c r="E285" s="1">
        <f t="shared" si="50"/>
        <v>-913.69202165538263</v>
      </c>
      <c r="F285">
        <f t="shared" si="44"/>
        <v>-151.97048611111109</v>
      </c>
      <c r="G285" s="1">
        <f t="shared" si="45"/>
        <v>761.72153554427155</v>
      </c>
      <c r="H285" s="1">
        <f t="shared" si="51"/>
        <v>-21.710069444444429</v>
      </c>
      <c r="J285">
        <v>278</v>
      </c>
      <c r="K285" s="1">
        <f t="shared" si="52"/>
        <v>-859.34753183782709</v>
      </c>
      <c r="L285">
        <f t="shared" si="46"/>
        <v>-136.66666666666666</v>
      </c>
      <c r="M285" s="1">
        <f t="shared" si="47"/>
        <v>722.68086517116046</v>
      </c>
      <c r="N285" s="1">
        <f t="shared" si="53"/>
        <v>-6.40625</v>
      </c>
      <c r="P285">
        <v>278</v>
      </c>
      <c r="Q285" s="1">
        <f t="shared" si="54"/>
        <v>-847.50153257699378</v>
      </c>
      <c r="R285">
        <f t="shared" si="48"/>
        <v>-130.26041666666666</v>
      </c>
      <c r="S285" s="1">
        <f t="shared" si="49"/>
        <v>717.24111591032715</v>
      </c>
    </row>
    <row r="286" spans="4:19" x14ac:dyDescent="0.45">
      <c r="D286">
        <v>279</v>
      </c>
      <c r="E286" s="1">
        <f t="shared" si="50"/>
        <v>-913.69202165538263</v>
      </c>
      <c r="F286">
        <f t="shared" si="44"/>
        <v>-150.11718749999997</v>
      </c>
      <c r="G286" s="1">
        <f t="shared" si="45"/>
        <v>763.57483415538263</v>
      </c>
      <c r="H286" s="1">
        <f t="shared" si="51"/>
        <v>-21.445312499999972</v>
      </c>
      <c r="J286">
        <v>279</v>
      </c>
      <c r="K286" s="1">
        <f t="shared" si="52"/>
        <v>-859.34753183782709</v>
      </c>
      <c r="L286">
        <f t="shared" si="46"/>
        <v>-135</v>
      </c>
      <c r="M286" s="1">
        <f t="shared" si="47"/>
        <v>724.34753183782709</v>
      </c>
      <c r="N286" s="1">
        <f t="shared" si="53"/>
        <v>-6.328125</v>
      </c>
      <c r="P286">
        <v>279</v>
      </c>
      <c r="Q286" s="1">
        <f t="shared" si="54"/>
        <v>-847.50153257699378</v>
      </c>
      <c r="R286">
        <f t="shared" si="48"/>
        <v>-128.671875</v>
      </c>
      <c r="S286" s="1">
        <f t="shared" si="49"/>
        <v>718.82965757699378</v>
      </c>
    </row>
    <row r="287" spans="4:19" x14ac:dyDescent="0.45">
      <c r="D287">
        <v>280</v>
      </c>
      <c r="E287" s="1">
        <f t="shared" si="50"/>
        <v>-913.69202165538263</v>
      </c>
      <c r="F287">
        <f t="shared" si="44"/>
        <v>-148.26388888888886</v>
      </c>
      <c r="G287" s="1">
        <f t="shared" si="45"/>
        <v>765.42813276649372</v>
      </c>
      <c r="H287" s="1">
        <f t="shared" si="51"/>
        <v>-21.180555555555529</v>
      </c>
      <c r="J287">
        <v>280</v>
      </c>
      <c r="K287" s="1">
        <f t="shared" si="52"/>
        <v>-859.34753183782709</v>
      </c>
      <c r="L287">
        <f t="shared" si="46"/>
        <v>-133.33333333333334</v>
      </c>
      <c r="M287" s="1">
        <f t="shared" si="47"/>
        <v>726.01419850449372</v>
      </c>
      <c r="N287" s="1">
        <f t="shared" si="53"/>
        <v>-6.2500000000000142</v>
      </c>
      <c r="P287">
        <v>280</v>
      </c>
      <c r="Q287" s="1">
        <f t="shared" si="54"/>
        <v>-847.50153257699378</v>
      </c>
      <c r="R287">
        <f t="shared" si="48"/>
        <v>-127.08333333333333</v>
      </c>
      <c r="S287" s="1">
        <f t="shared" si="49"/>
        <v>720.41819924366041</v>
      </c>
    </row>
    <row r="288" spans="4:19" x14ac:dyDescent="0.45">
      <c r="D288">
        <v>281</v>
      </c>
      <c r="E288" s="1">
        <f t="shared" si="50"/>
        <v>-913.69202165538263</v>
      </c>
      <c r="F288">
        <f t="shared" si="44"/>
        <v>-146.41059027777777</v>
      </c>
      <c r="G288" s="1">
        <f t="shared" si="45"/>
        <v>767.2814313776048</v>
      </c>
      <c r="H288" s="1">
        <f t="shared" si="51"/>
        <v>-20.9157986111111</v>
      </c>
      <c r="J288">
        <v>281</v>
      </c>
      <c r="K288" s="1">
        <f t="shared" si="52"/>
        <v>-859.34753183782709</v>
      </c>
      <c r="L288">
        <f t="shared" si="46"/>
        <v>-131.66666666666666</v>
      </c>
      <c r="M288" s="1">
        <f t="shared" si="47"/>
        <v>727.68086517116046</v>
      </c>
      <c r="N288" s="1">
        <f t="shared" si="53"/>
        <v>-6.1718749999999858</v>
      </c>
      <c r="P288">
        <v>281</v>
      </c>
      <c r="Q288" s="1">
        <f t="shared" si="54"/>
        <v>-847.50153257699378</v>
      </c>
      <c r="R288">
        <f t="shared" si="48"/>
        <v>-125.49479166666667</v>
      </c>
      <c r="S288" s="1">
        <f t="shared" si="49"/>
        <v>722.00674091032715</v>
      </c>
    </row>
    <row r="289" spans="4:19" x14ac:dyDescent="0.45">
      <c r="D289">
        <v>282</v>
      </c>
      <c r="E289" s="1">
        <f t="shared" si="50"/>
        <v>-913.69202165538263</v>
      </c>
      <c r="F289">
        <f t="shared" si="44"/>
        <v>-144.55729166666666</v>
      </c>
      <c r="G289" s="1">
        <f t="shared" si="45"/>
        <v>769.134729988716</v>
      </c>
      <c r="H289" s="1">
        <f t="shared" si="51"/>
        <v>-20.651041666666657</v>
      </c>
      <c r="J289">
        <v>282</v>
      </c>
      <c r="K289" s="1">
        <f t="shared" si="52"/>
        <v>-859.34753183782709</v>
      </c>
      <c r="L289">
        <f t="shared" si="46"/>
        <v>-130</v>
      </c>
      <c r="M289" s="1">
        <f t="shared" si="47"/>
        <v>729.34753183782709</v>
      </c>
      <c r="N289" s="1">
        <f t="shared" si="53"/>
        <v>-6.09375</v>
      </c>
      <c r="P289">
        <v>282</v>
      </c>
      <c r="Q289" s="1">
        <f t="shared" si="54"/>
        <v>-847.50153257699378</v>
      </c>
      <c r="R289">
        <f t="shared" si="48"/>
        <v>-123.90625</v>
      </c>
      <c r="S289" s="1">
        <f t="shared" si="49"/>
        <v>723.59528257699378</v>
      </c>
    </row>
    <row r="290" spans="4:19" x14ac:dyDescent="0.45">
      <c r="D290">
        <v>283</v>
      </c>
      <c r="E290" s="1">
        <f t="shared" si="50"/>
        <v>-913.69202165538263</v>
      </c>
      <c r="F290">
        <f t="shared" si="44"/>
        <v>-142.70399305555554</v>
      </c>
      <c r="G290" s="1">
        <f t="shared" si="45"/>
        <v>770.98802859982709</v>
      </c>
      <c r="H290" s="1">
        <f t="shared" si="51"/>
        <v>-20.386284722222214</v>
      </c>
      <c r="J290">
        <v>283</v>
      </c>
      <c r="K290" s="1">
        <f t="shared" si="52"/>
        <v>-859.34753183782709</v>
      </c>
      <c r="L290">
        <f t="shared" si="46"/>
        <v>-128.33333333333334</v>
      </c>
      <c r="M290" s="1">
        <f t="shared" si="47"/>
        <v>731.01419850449372</v>
      </c>
      <c r="N290" s="1">
        <f t="shared" si="53"/>
        <v>-6.0156250000000142</v>
      </c>
      <c r="P290">
        <v>283</v>
      </c>
      <c r="Q290" s="1">
        <f t="shared" si="54"/>
        <v>-847.50153257699378</v>
      </c>
      <c r="R290">
        <f t="shared" si="48"/>
        <v>-122.31770833333333</v>
      </c>
      <c r="S290" s="1">
        <f t="shared" si="49"/>
        <v>725.18382424366041</v>
      </c>
    </row>
    <row r="291" spans="4:19" x14ac:dyDescent="0.45">
      <c r="D291">
        <v>284</v>
      </c>
      <c r="E291" s="1">
        <f t="shared" si="50"/>
        <v>-913.69202165538263</v>
      </c>
      <c r="F291">
        <f t="shared" si="44"/>
        <v>-140.85069444444443</v>
      </c>
      <c r="G291" s="1">
        <f t="shared" si="45"/>
        <v>772.84132721093818</v>
      </c>
      <c r="H291" s="1">
        <f t="shared" si="51"/>
        <v>-20.121527777777757</v>
      </c>
      <c r="J291">
        <v>284</v>
      </c>
      <c r="K291" s="1">
        <f t="shared" si="52"/>
        <v>-859.34753183782709</v>
      </c>
      <c r="L291">
        <f t="shared" si="46"/>
        <v>-126.66666666666667</v>
      </c>
      <c r="M291" s="1">
        <f t="shared" si="47"/>
        <v>732.68086517116046</v>
      </c>
      <c r="N291" s="1">
        <f t="shared" si="53"/>
        <v>-5.9375</v>
      </c>
      <c r="P291">
        <v>284</v>
      </c>
      <c r="Q291" s="1">
        <f t="shared" si="54"/>
        <v>-847.50153257699378</v>
      </c>
      <c r="R291">
        <f t="shared" si="48"/>
        <v>-120.72916666666667</v>
      </c>
      <c r="S291" s="1">
        <f t="shared" si="49"/>
        <v>726.77236591032715</v>
      </c>
    </row>
    <row r="292" spans="4:19" x14ac:dyDescent="0.45">
      <c r="D292">
        <v>285</v>
      </c>
      <c r="E292" s="1">
        <f t="shared" si="50"/>
        <v>-913.69202165538263</v>
      </c>
      <c r="F292">
        <f t="shared" si="44"/>
        <v>-138.99739583333331</v>
      </c>
      <c r="G292" s="1">
        <f t="shared" si="45"/>
        <v>774.69462582204937</v>
      </c>
      <c r="H292" s="1">
        <f t="shared" si="51"/>
        <v>-19.856770833333314</v>
      </c>
      <c r="J292">
        <v>285</v>
      </c>
      <c r="K292" s="1">
        <f t="shared" si="52"/>
        <v>-859.34753183782709</v>
      </c>
      <c r="L292">
        <f t="shared" si="46"/>
        <v>-125</v>
      </c>
      <c r="M292" s="1">
        <f t="shared" si="47"/>
        <v>734.34753183782709</v>
      </c>
      <c r="N292" s="1">
        <f t="shared" si="53"/>
        <v>-5.859375</v>
      </c>
      <c r="P292">
        <v>285</v>
      </c>
      <c r="Q292" s="1">
        <f t="shared" si="54"/>
        <v>-847.50153257699378</v>
      </c>
      <c r="R292">
        <f t="shared" si="48"/>
        <v>-119.140625</v>
      </c>
      <c r="S292" s="1">
        <f t="shared" si="49"/>
        <v>728.36090757699378</v>
      </c>
    </row>
    <row r="293" spans="4:19" x14ac:dyDescent="0.45">
      <c r="D293">
        <v>286</v>
      </c>
      <c r="E293" s="1">
        <f t="shared" si="50"/>
        <v>-913.69202165538263</v>
      </c>
      <c r="F293">
        <f t="shared" si="44"/>
        <v>-137.1440972222222</v>
      </c>
      <c r="G293" s="1">
        <f t="shared" si="45"/>
        <v>776.54792443316046</v>
      </c>
      <c r="H293" s="1">
        <f t="shared" si="51"/>
        <v>-19.592013888888872</v>
      </c>
      <c r="J293">
        <v>286</v>
      </c>
      <c r="K293" s="1">
        <f t="shared" si="52"/>
        <v>-859.34753183782709</v>
      </c>
      <c r="L293">
        <f t="shared" si="46"/>
        <v>-123.33333333333333</v>
      </c>
      <c r="M293" s="1">
        <f t="shared" si="47"/>
        <v>736.01419850449372</v>
      </c>
      <c r="N293" s="1">
        <f t="shared" si="53"/>
        <v>-5.78125</v>
      </c>
      <c r="P293">
        <v>286</v>
      </c>
      <c r="Q293" s="1">
        <f t="shared" si="54"/>
        <v>-847.50153257699378</v>
      </c>
      <c r="R293">
        <f t="shared" si="48"/>
        <v>-117.55208333333333</v>
      </c>
      <c r="S293" s="1">
        <f t="shared" si="49"/>
        <v>729.94944924366041</v>
      </c>
    </row>
    <row r="294" spans="4:19" x14ac:dyDescent="0.45">
      <c r="D294">
        <v>287</v>
      </c>
      <c r="E294" s="1">
        <f t="shared" si="50"/>
        <v>-913.69202165538263</v>
      </c>
      <c r="F294">
        <f t="shared" ref="F294:F357" si="55">ISPMT($E$4/12/100,D294,12*30,$E$5)</f>
        <v>-135.29079861111109</v>
      </c>
      <c r="G294" s="1">
        <f t="shared" ref="G294:G357" si="56">F294-E294</f>
        <v>778.40122304427155</v>
      </c>
      <c r="H294" s="1">
        <f t="shared" si="51"/>
        <v>-19.327256944444414</v>
      </c>
      <c r="J294">
        <v>287</v>
      </c>
      <c r="K294" s="1">
        <f t="shared" si="52"/>
        <v>-859.34753183782709</v>
      </c>
      <c r="L294">
        <f t="shared" ref="L294:L357" si="57">ISPMT($K$4/12/100,J294,12*30,$K$5)</f>
        <v>-121.66666666666667</v>
      </c>
      <c r="M294" s="1">
        <f t="shared" ref="M294:M357" si="58">L294-K294</f>
        <v>737.68086517116046</v>
      </c>
      <c r="N294" s="1">
        <f t="shared" si="53"/>
        <v>-5.703125</v>
      </c>
      <c r="P294">
        <v>287</v>
      </c>
      <c r="Q294" s="1">
        <f t="shared" si="54"/>
        <v>-847.50153257699378</v>
      </c>
      <c r="R294">
        <f t="shared" ref="R294:R357" si="59">ISPMT($Q$4/12/100,P294,12*30,$Q$5)</f>
        <v>-115.96354166666667</v>
      </c>
      <c r="S294" s="1">
        <f t="shared" ref="S294:S357" si="60">R294-Q294</f>
        <v>731.53799091032715</v>
      </c>
    </row>
    <row r="295" spans="4:19" x14ac:dyDescent="0.45">
      <c r="D295">
        <v>288</v>
      </c>
      <c r="E295" s="1">
        <f t="shared" si="50"/>
        <v>-913.69202165538263</v>
      </c>
      <c r="F295">
        <f t="shared" si="55"/>
        <v>-133.43749999999997</v>
      </c>
      <c r="G295" s="1">
        <f t="shared" si="56"/>
        <v>780.25452165538263</v>
      </c>
      <c r="H295" s="1">
        <f t="shared" si="51"/>
        <v>-19.062499999999972</v>
      </c>
      <c r="J295">
        <v>288</v>
      </c>
      <c r="K295" s="1">
        <f t="shared" si="52"/>
        <v>-859.34753183782709</v>
      </c>
      <c r="L295">
        <f t="shared" si="57"/>
        <v>-120</v>
      </c>
      <c r="M295" s="1">
        <f t="shared" si="58"/>
        <v>739.34753183782709</v>
      </c>
      <c r="N295" s="1">
        <f t="shared" si="53"/>
        <v>-5.625</v>
      </c>
      <c r="P295">
        <v>288</v>
      </c>
      <c r="Q295" s="1">
        <f t="shared" si="54"/>
        <v>-847.50153257699378</v>
      </c>
      <c r="R295">
        <f t="shared" si="59"/>
        <v>-114.375</v>
      </c>
      <c r="S295" s="1">
        <f t="shared" si="60"/>
        <v>733.12653257699378</v>
      </c>
    </row>
    <row r="296" spans="4:19" x14ac:dyDescent="0.45">
      <c r="D296">
        <v>289</v>
      </c>
      <c r="E296" s="1">
        <f t="shared" si="50"/>
        <v>-913.69202165538263</v>
      </c>
      <c r="F296">
        <f t="shared" si="55"/>
        <v>-131.58420138888886</v>
      </c>
      <c r="G296" s="1">
        <f t="shared" si="56"/>
        <v>782.10782026649372</v>
      </c>
      <c r="H296" s="1">
        <f t="shared" si="51"/>
        <v>-18.797743055555529</v>
      </c>
      <c r="J296">
        <v>289</v>
      </c>
      <c r="K296" s="1">
        <f t="shared" si="52"/>
        <v>-859.34753183782709</v>
      </c>
      <c r="L296">
        <f t="shared" si="57"/>
        <v>-118.33333333333333</v>
      </c>
      <c r="M296" s="1">
        <f t="shared" si="58"/>
        <v>741.01419850449372</v>
      </c>
      <c r="N296" s="1">
        <f t="shared" si="53"/>
        <v>-5.546875</v>
      </c>
      <c r="P296">
        <v>289</v>
      </c>
      <c r="Q296" s="1">
        <f t="shared" si="54"/>
        <v>-847.50153257699378</v>
      </c>
      <c r="R296">
        <f t="shared" si="59"/>
        <v>-112.78645833333333</v>
      </c>
      <c r="S296" s="1">
        <f t="shared" si="60"/>
        <v>734.71507424366041</v>
      </c>
    </row>
    <row r="297" spans="4:19" x14ac:dyDescent="0.45">
      <c r="D297">
        <v>290</v>
      </c>
      <c r="E297" s="1">
        <f t="shared" si="50"/>
        <v>-913.69202165538263</v>
      </c>
      <c r="F297">
        <f t="shared" si="55"/>
        <v>-129.73090277777777</v>
      </c>
      <c r="G297" s="1">
        <f t="shared" si="56"/>
        <v>783.9611188776048</v>
      </c>
      <c r="H297" s="1">
        <f t="shared" si="51"/>
        <v>-18.5329861111111</v>
      </c>
      <c r="J297">
        <v>290</v>
      </c>
      <c r="K297" s="1">
        <f t="shared" si="52"/>
        <v>-859.34753183782709</v>
      </c>
      <c r="L297">
        <f t="shared" si="57"/>
        <v>-116.66666666666667</v>
      </c>
      <c r="M297" s="1">
        <f t="shared" si="58"/>
        <v>742.68086517116046</v>
      </c>
      <c r="N297" s="1">
        <f t="shared" si="53"/>
        <v>-5.46875</v>
      </c>
      <c r="P297">
        <v>290</v>
      </c>
      <c r="Q297" s="1">
        <f t="shared" si="54"/>
        <v>-847.50153257699378</v>
      </c>
      <c r="R297">
        <f t="shared" si="59"/>
        <v>-111.19791666666667</v>
      </c>
      <c r="S297" s="1">
        <f t="shared" si="60"/>
        <v>736.30361591032715</v>
      </c>
    </row>
    <row r="298" spans="4:19" x14ac:dyDescent="0.45">
      <c r="D298">
        <v>291</v>
      </c>
      <c r="E298" s="1">
        <f t="shared" si="50"/>
        <v>-913.69202165538263</v>
      </c>
      <c r="F298">
        <f t="shared" si="55"/>
        <v>-127.87760416666664</v>
      </c>
      <c r="G298" s="1">
        <f t="shared" si="56"/>
        <v>785.814417488716</v>
      </c>
      <c r="H298" s="1">
        <f t="shared" si="51"/>
        <v>-18.268229166666643</v>
      </c>
      <c r="J298">
        <v>291</v>
      </c>
      <c r="K298" s="1">
        <f t="shared" si="52"/>
        <v>-859.34753183782709</v>
      </c>
      <c r="L298">
        <f t="shared" si="57"/>
        <v>-115</v>
      </c>
      <c r="M298" s="1">
        <f t="shared" si="58"/>
        <v>744.34753183782709</v>
      </c>
      <c r="N298" s="1">
        <f t="shared" si="53"/>
        <v>-5.390625</v>
      </c>
      <c r="P298">
        <v>291</v>
      </c>
      <c r="Q298" s="1">
        <f t="shared" si="54"/>
        <v>-847.50153257699378</v>
      </c>
      <c r="R298">
        <f t="shared" si="59"/>
        <v>-109.609375</v>
      </c>
      <c r="S298" s="1">
        <f t="shared" si="60"/>
        <v>737.89215757699378</v>
      </c>
    </row>
    <row r="299" spans="4:19" x14ac:dyDescent="0.45">
      <c r="D299">
        <v>292</v>
      </c>
      <c r="E299" s="1">
        <f t="shared" si="50"/>
        <v>-913.69202165538263</v>
      </c>
      <c r="F299">
        <f t="shared" si="55"/>
        <v>-126.02430555555553</v>
      </c>
      <c r="G299" s="1">
        <f t="shared" si="56"/>
        <v>787.66771609982709</v>
      </c>
      <c r="H299" s="1">
        <f t="shared" si="51"/>
        <v>-18.0034722222222</v>
      </c>
      <c r="J299">
        <v>292</v>
      </c>
      <c r="K299" s="1">
        <f t="shared" si="52"/>
        <v>-859.34753183782709</v>
      </c>
      <c r="L299">
        <f t="shared" si="57"/>
        <v>-113.33333333333333</v>
      </c>
      <c r="M299" s="1">
        <f t="shared" si="58"/>
        <v>746.01419850449372</v>
      </c>
      <c r="N299" s="1">
        <f t="shared" si="53"/>
        <v>-5.3125</v>
      </c>
      <c r="P299">
        <v>292</v>
      </c>
      <c r="Q299" s="1">
        <f t="shared" si="54"/>
        <v>-847.50153257699378</v>
      </c>
      <c r="R299">
        <f t="shared" si="59"/>
        <v>-108.02083333333333</v>
      </c>
      <c r="S299" s="1">
        <f t="shared" si="60"/>
        <v>739.48069924366041</v>
      </c>
    </row>
    <row r="300" spans="4:19" x14ac:dyDescent="0.45">
      <c r="D300">
        <v>293</v>
      </c>
      <c r="E300" s="1">
        <f t="shared" si="50"/>
        <v>-913.69202165538263</v>
      </c>
      <c r="F300">
        <f t="shared" si="55"/>
        <v>-124.17100694444443</v>
      </c>
      <c r="G300" s="1">
        <f t="shared" si="56"/>
        <v>789.52101471093818</v>
      </c>
      <c r="H300" s="1">
        <f t="shared" si="51"/>
        <v>-17.738715277777757</v>
      </c>
      <c r="J300">
        <v>293</v>
      </c>
      <c r="K300" s="1">
        <f t="shared" si="52"/>
        <v>-859.34753183782709</v>
      </c>
      <c r="L300">
        <f t="shared" si="57"/>
        <v>-111.66666666666667</v>
      </c>
      <c r="M300" s="1">
        <f t="shared" si="58"/>
        <v>747.68086517116046</v>
      </c>
      <c r="N300" s="1">
        <f t="shared" si="53"/>
        <v>-5.234375</v>
      </c>
      <c r="P300">
        <v>293</v>
      </c>
      <c r="Q300" s="1">
        <f t="shared" si="54"/>
        <v>-847.50153257699378</v>
      </c>
      <c r="R300">
        <f t="shared" si="59"/>
        <v>-106.43229166666667</v>
      </c>
      <c r="S300" s="1">
        <f t="shared" si="60"/>
        <v>741.06924091032715</v>
      </c>
    </row>
    <row r="301" spans="4:19" x14ac:dyDescent="0.45">
      <c r="D301">
        <v>294</v>
      </c>
      <c r="E301" s="1">
        <f t="shared" si="50"/>
        <v>-913.69202165538263</v>
      </c>
      <c r="F301">
        <f t="shared" si="55"/>
        <v>-122.31770833333331</v>
      </c>
      <c r="G301" s="1">
        <f t="shared" si="56"/>
        <v>791.37431332204937</v>
      </c>
      <c r="H301" s="1">
        <f t="shared" si="51"/>
        <v>-17.473958333333314</v>
      </c>
      <c r="J301">
        <v>294</v>
      </c>
      <c r="K301" s="1">
        <f t="shared" si="52"/>
        <v>-859.34753183782709</v>
      </c>
      <c r="L301">
        <f t="shared" si="57"/>
        <v>-110</v>
      </c>
      <c r="M301" s="1">
        <f t="shared" si="58"/>
        <v>749.34753183782709</v>
      </c>
      <c r="N301" s="1">
        <f t="shared" si="53"/>
        <v>-5.15625</v>
      </c>
      <c r="P301">
        <v>294</v>
      </c>
      <c r="Q301" s="1">
        <f t="shared" si="54"/>
        <v>-847.50153257699378</v>
      </c>
      <c r="R301">
        <f t="shared" si="59"/>
        <v>-104.84375</v>
      </c>
      <c r="S301" s="1">
        <f t="shared" si="60"/>
        <v>742.65778257699378</v>
      </c>
    </row>
    <row r="302" spans="4:19" x14ac:dyDescent="0.45">
      <c r="D302">
        <v>295</v>
      </c>
      <c r="E302" s="1">
        <f t="shared" si="50"/>
        <v>-913.69202165538263</v>
      </c>
      <c r="F302">
        <f t="shared" si="55"/>
        <v>-120.4644097222222</v>
      </c>
      <c r="G302" s="1">
        <f t="shared" si="56"/>
        <v>793.22761193316046</v>
      </c>
      <c r="H302" s="1">
        <f t="shared" si="51"/>
        <v>-17.209201388888872</v>
      </c>
      <c r="J302">
        <v>295</v>
      </c>
      <c r="K302" s="1">
        <f t="shared" si="52"/>
        <v>-859.34753183782709</v>
      </c>
      <c r="L302">
        <f t="shared" si="57"/>
        <v>-108.33333333333333</v>
      </c>
      <c r="M302" s="1">
        <f t="shared" si="58"/>
        <v>751.01419850449372</v>
      </c>
      <c r="N302" s="1">
        <f t="shared" si="53"/>
        <v>-5.078125</v>
      </c>
      <c r="P302">
        <v>295</v>
      </c>
      <c r="Q302" s="1">
        <f t="shared" si="54"/>
        <v>-847.50153257699378</v>
      </c>
      <c r="R302">
        <f t="shared" si="59"/>
        <v>-103.25520833333333</v>
      </c>
      <c r="S302" s="1">
        <f t="shared" si="60"/>
        <v>744.24632424366041</v>
      </c>
    </row>
    <row r="303" spans="4:19" x14ac:dyDescent="0.45">
      <c r="D303">
        <v>296</v>
      </c>
      <c r="E303" s="1">
        <f t="shared" si="50"/>
        <v>-913.69202165538263</v>
      </c>
      <c r="F303">
        <f t="shared" si="55"/>
        <v>-118.61111111111109</v>
      </c>
      <c r="G303" s="1">
        <f t="shared" si="56"/>
        <v>795.08091054427155</v>
      </c>
      <c r="H303" s="1">
        <f t="shared" si="51"/>
        <v>-16.944444444444414</v>
      </c>
      <c r="J303">
        <v>296</v>
      </c>
      <c r="K303" s="1">
        <f t="shared" si="52"/>
        <v>-859.34753183782709</v>
      </c>
      <c r="L303">
        <f t="shared" si="57"/>
        <v>-106.66666666666667</v>
      </c>
      <c r="M303" s="1">
        <f t="shared" si="58"/>
        <v>752.68086517116046</v>
      </c>
      <c r="N303" s="1">
        <f t="shared" si="53"/>
        <v>-5</v>
      </c>
      <c r="P303">
        <v>296</v>
      </c>
      <c r="Q303" s="1">
        <f t="shared" si="54"/>
        <v>-847.50153257699378</v>
      </c>
      <c r="R303">
        <f t="shared" si="59"/>
        <v>-101.66666666666667</v>
      </c>
      <c r="S303" s="1">
        <f t="shared" si="60"/>
        <v>745.83486591032715</v>
      </c>
    </row>
    <row r="304" spans="4:19" x14ac:dyDescent="0.45">
      <c r="D304">
        <v>297</v>
      </c>
      <c r="E304" s="1">
        <f t="shared" si="50"/>
        <v>-913.69202165538263</v>
      </c>
      <c r="F304">
        <f t="shared" si="55"/>
        <v>-116.75781249999999</v>
      </c>
      <c r="G304" s="1">
        <f t="shared" si="56"/>
        <v>796.93420915538263</v>
      </c>
      <c r="H304" s="1">
        <f t="shared" si="51"/>
        <v>-16.679687499999986</v>
      </c>
      <c r="J304">
        <v>297</v>
      </c>
      <c r="K304" s="1">
        <f t="shared" si="52"/>
        <v>-859.34753183782709</v>
      </c>
      <c r="L304">
        <f t="shared" si="57"/>
        <v>-105</v>
      </c>
      <c r="M304" s="1">
        <f t="shared" si="58"/>
        <v>754.34753183782709</v>
      </c>
      <c r="N304" s="1">
        <f t="shared" si="53"/>
        <v>-4.921875</v>
      </c>
      <c r="P304">
        <v>297</v>
      </c>
      <c r="Q304" s="1">
        <f t="shared" si="54"/>
        <v>-847.50153257699378</v>
      </c>
      <c r="R304">
        <f t="shared" si="59"/>
        <v>-100.078125</v>
      </c>
      <c r="S304" s="1">
        <f t="shared" si="60"/>
        <v>747.42340757699378</v>
      </c>
    </row>
    <row r="305" spans="4:19" x14ac:dyDescent="0.45">
      <c r="D305">
        <v>298</v>
      </c>
      <c r="E305" s="1">
        <f t="shared" si="50"/>
        <v>-913.69202165538263</v>
      </c>
      <c r="F305">
        <f t="shared" si="55"/>
        <v>-114.90451388888887</v>
      </c>
      <c r="G305" s="1">
        <f t="shared" si="56"/>
        <v>798.78750776649372</v>
      </c>
      <c r="H305" s="1">
        <f t="shared" si="51"/>
        <v>-16.414930555555543</v>
      </c>
      <c r="J305">
        <v>298</v>
      </c>
      <c r="K305" s="1">
        <f t="shared" si="52"/>
        <v>-859.34753183782709</v>
      </c>
      <c r="L305">
        <f t="shared" si="57"/>
        <v>-103.33333333333333</v>
      </c>
      <c r="M305" s="1">
        <f t="shared" si="58"/>
        <v>756.01419850449372</v>
      </c>
      <c r="N305" s="1">
        <f t="shared" si="53"/>
        <v>-4.84375</v>
      </c>
      <c r="P305">
        <v>298</v>
      </c>
      <c r="Q305" s="1">
        <f t="shared" si="54"/>
        <v>-847.50153257699378</v>
      </c>
      <c r="R305">
        <f t="shared" si="59"/>
        <v>-98.489583333333329</v>
      </c>
      <c r="S305" s="1">
        <f t="shared" si="60"/>
        <v>749.01194924366041</v>
      </c>
    </row>
    <row r="306" spans="4:19" x14ac:dyDescent="0.45">
      <c r="D306">
        <v>299</v>
      </c>
      <c r="E306" s="1">
        <f t="shared" si="50"/>
        <v>-913.69202165538263</v>
      </c>
      <c r="F306">
        <f t="shared" si="55"/>
        <v>-113.05121527777776</v>
      </c>
      <c r="G306" s="1">
        <f t="shared" si="56"/>
        <v>800.64080637760492</v>
      </c>
      <c r="H306" s="1">
        <f t="shared" si="51"/>
        <v>-16.150173611111086</v>
      </c>
      <c r="J306">
        <v>299</v>
      </c>
      <c r="K306" s="1">
        <f t="shared" si="52"/>
        <v>-859.34753183782709</v>
      </c>
      <c r="L306">
        <f t="shared" si="57"/>
        <v>-101.66666666666667</v>
      </c>
      <c r="M306" s="1">
        <f t="shared" si="58"/>
        <v>757.68086517116046</v>
      </c>
      <c r="N306" s="1">
        <f t="shared" si="53"/>
        <v>-4.765625</v>
      </c>
      <c r="P306">
        <v>299</v>
      </c>
      <c r="Q306" s="1">
        <f t="shared" si="54"/>
        <v>-847.50153257699378</v>
      </c>
      <c r="R306">
        <f t="shared" si="59"/>
        <v>-96.901041666666671</v>
      </c>
      <c r="S306" s="1">
        <f t="shared" si="60"/>
        <v>750.60049091032715</v>
      </c>
    </row>
    <row r="307" spans="4:19" x14ac:dyDescent="0.45">
      <c r="D307">
        <v>300</v>
      </c>
      <c r="E307" s="1">
        <f t="shared" si="50"/>
        <v>-913.69202165538263</v>
      </c>
      <c r="F307">
        <f t="shared" si="55"/>
        <v>-111.19791666666664</v>
      </c>
      <c r="G307" s="1">
        <f t="shared" si="56"/>
        <v>802.494104988716</v>
      </c>
      <c r="H307" s="1">
        <f t="shared" si="51"/>
        <v>-15.885416666666643</v>
      </c>
      <c r="J307">
        <v>300</v>
      </c>
      <c r="K307" s="1">
        <f t="shared" si="52"/>
        <v>-859.34753183782709</v>
      </c>
      <c r="L307">
        <f t="shared" si="57"/>
        <v>-100</v>
      </c>
      <c r="M307" s="1">
        <f t="shared" si="58"/>
        <v>759.34753183782709</v>
      </c>
      <c r="N307" s="1">
        <f t="shared" si="53"/>
        <v>-4.6875</v>
      </c>
      <c r="P307">
        <v>300</v>
      </c>
      <c r="Q307" s="1">
        <f t="shared" si="54"/>
        <v>-847.50153257699378</v>
      </c>
      <c r="R307">
        <f t="shared" si="59"/>
        <v>-95.3125</v>
      </c>
      <c r="S307" s="1">
        <f t="shared" si="60"/>
        <v>752.18903257699378</v>
      </c>
    </row>
    <row r="308" spans="4:19" x14ac:dyDescent="0.45">
      <c r="D308">
        <v>301</v>
      </c>
      <c r="E308" s="1">
        <f t="shared" si="50"/>
        <v>-913.69202165538263</v>
      </c>
      <c r="F308">
        <f t="shared" si="55"/>
        <v>-109.34461805555553</v>
      </c>
      <c r="G308" s="1">
        <f t="shared" si="56"/>
        <v>804.34740359982709</v>
      </c>
      <c r="H308" s="1">
        <f t="shared" si="51"/>
        <v>-15.6206597222222</v>
      </c>
      <c r="J308">
        <v>301</v>
      </c>
      <c r="K308" s="1">
        <f t="shared" si="52"/>
        <v>-859.34753183782709</v>
      </c>
      <c r="L308">
        <f t="shared" si="57"/>
        <v>-98.333333333333329</v>
      </c>
      <c r="M308" s="1">
        <f t="shared" si="58"/>
        <v>761.01419850449372</v>
      </c>
      <c r="N308" s="1">
        <f t="shared" si="53"/>
        <v>-4.609375</v>
      </c>
      <c r="P308">
        <v>301</v>
      </c>
      <c r="Q308" s="1">
        <f t="shared" si="54"/>
        <v>-847.50153257699378</v>
      </c>
      <c r="R308">
        <f t="shared" si="59"/>
        <v>-93.723958333333329</v>
      </c>
      <c r="S308" s="1">
        <f t="shared" si="60"/>
        <v>753.77757424366041</v>
      </c>
    </row>
    <row r="309" spans="4:19" x14ac:dyDescent="0.45">
      <c r="D309">
        <v>302</v>
      </c>
      <c r="E309" s="1">
        <f t="shared" si="50"/>
        <v>-913.69202165538263</v>
      </c>
      <c r="F309">
        <f t="shared" si="55"/>
        <v>-107.49131944444443</v>
      </c>
      <c r="G309" s="1">
        <f t="shared" si="56"/>
        <v>806.20070221093818</v>
      </c>
      <c r="H309" s="1">
        <f t="shared" si="51"/>
        <v>-15.355902777777757</v>
      </c>
      <c r="J309">
        <v>302</v>
      </c>
      <c r="K309" s="1">
        <f t="shared" si="52"/>
        <v>-859.34753183782709</v>
      </c>
      <c r="L309">
        <f t="shared" si="57"/>
        <v>-96.666666666666671</v>
      </c>
      <c r="M309" s="1">
        <f t="shared" si="58"/>
        <v>762.68086517116046</v>
      </c>
      <c r="N309" s="1">
        <f t="shared" si="53"/>
        <v>-4.53125</v>
      </c>
      <c r="P309">
        <v>302</v>
      </c>
      <c r="Q309" s="1">
        <f t="shared" si="54"/>
        <v>-847.50153257699378</v>
      </c>
      <c r="R309">
        <f t="shared" si="59"/>
        <v>-92.135416666666671</v>
      </c>
      <c r="S309" s="1">
        <f t="shared" si="60"/>
        <v>755.36611591032715</v>
      </c>
    </row>
    <row r="310" spans="4:19" x14ac:dyDescent="0.45">
      <c r="D310">
        <v>303</v>
      </c>
      <c r="E310" s="1">
        <f t="shared" si="50"/>
        <v>-913.69202165538263</v>
      </c>
      <c r="F310">
        <f t="shared" si="55"/>
        <v>-105.63802083333331</v>
      </c>
      <c r="G310" s="1">
        <f t="shared" si="56"/>
        <v>808.05400082204937</v>
      </c>
      <c r="H310" s="1">
        <f t="shared" si="51"/>
        <v>-15.091145833333314</v>
      </c>
      <c r="J310">
        <v>303</v>
      </c>
      <c r="K310" s="1">
        <f t="shared" si="52"/>
        <v>-859.34753183782709</v>
      </c>
      <c r="L310">
        <f t="shared" si="57"/>
        <v>-95</v>
      </c>
      <c r="M310" s="1">
        <f t="shared" si="58"/>
        <v>764.34753183782709</v>
      </c>
      <c r="N310" s="1">
        <f t="shared" si="53"/>
        <v>-4.453125</v>
      </c>
      <c r="P310">
        <v>303</v>
      </c>
      <c r="Q310" s="1">
        <f t="shared" si="54"/>
        <v>-847.50153257699378</v>
      </c>
      <c r="R310">
        <f t="shared" si="59"/>
        <v>-90.546875</v>
      </c>
      <c r="S310" s="1">
        <f t="shared" si="60"/>
        <v>756.95465757699378</v>
      </c>
    </row>
    <row r="311" spans="4:19" x14ac:dyDescent="0.45">
      <c r="D311">
        <v>304</v>
      </c>
      <c r="E311" s="1">
        <f t="shared" si="50"/>
        <v>-913.69202165538263</v>
      </c>
      <c r="F311">
        <f t="shared" si="55"/>
        <v>-103.7847222222222</v>
      </c>
      <c r="G311" s="1">
        <f t="shared" si="56"/>
        <v>809.90729943316046</v>
      </c>
      <c r="H311" s="1">
        <f t="shared" si="51"/>
        <v>-14.826388888888872</v>
      </c>
      <c r="J311">
        <v>304</v>
      </c>
      <c r="K311" s="1">
        <f t="shared" si="52"/>
        <v>-859.34753183782709</v>
      </c>
      <c r="L311">
        <f t="shared" si="57"/>
        <v>-93.333333333333329</v>
      </c>
      <c r="M311" s="1">
        <f t="shared" si="58"/>
        <v>766.01419850449372</v>
      </c>
      <c r="N311" s="1">
        <f t="shared" si="53"/>
        <v>-4.375</v>
      </c>
      <c r="P311">
        <v>304</v>
      </c>
      <c r="Q311" s="1">
        <f t="shared" si="54"/>
        <v>-847.50153257699378</v>
      </c>
      <c r="R311">
        <f t="shared" si="59"/>
        <v>-88.958333333333329</v>
      </c>
      <c r="S311" s="1">
        <f t="shared" si="60"/>
        <v>758.54319924366041</v>
      </c>
    </row>
    <row r="312" spans="4:19" x14ac:dyDescent="0.45">
      <c r="D312">
        <v>305</v>
      </c>
      <c r="E312" s="1">
        <f t="shared" si="50"/>
        <v>-913.69202165538263</v>
      </c>
      <c r="F312">
        <f t="shared" si="55"/>
        <v>-101.93142361111109</v>
      </c>
      <c r="G312" s="1">
        <f t="shared" si="56"/>
        <v>811.76059804427155</v>
      </c>
      <c r="H312" s="1">
        <f t="shared" si="51"/>
        <v>-14.561631944444414</v>
      </c>
      <c r="J312">
        <v>305</v>
      </c>
      <c r="K312" s="1">
        <f t="shared" si="52"/>
        <v>-859.34753183782709</v>
      </c>
      <c r="L312">
        <f t="shared" si="57"/>
        <v>-91.666666666666671</v>
      </c>
      <c r="M312" s="1">
        <f t="shared" si="58"/>
        <v>767.68086517116046</v>
      </c>
      <c r="N312" s="1">
        <f t="shared" si="53"/>
        <v>-4.296875</v>
      </c>
      <c r="P312">
        <v>305</v>
      </c>
      <c r="Q312" s="1">
        <f t="shared" si="54"/>
        <v>-847.50153257699378</v>
      </c>
      <c r="R312">
        <f t="shared" si="59"/>
        <v>-87.369791666666671</v>
      </c>
      <c r="S312" s="1">
        <f t="shared" si="60"/>
        <v>760.13174091032715</v>
      </c>
    </row>
    <row r="313" spans="4:19" x14ac:dyDescent="0.45">
      <c r="D313">
        <v>306</v>
      </c>
      <c r="E313" s="1">
        <f t="shared" si="50"/>
        <v>-913.69202165538263</v>
      </c>
      <c r="F313">
        <f t="shared" si="55"/>
        <v>-100.07812499999999</v>
      </c>
      <c r="G313" s="1">
        <f t="shared" si="56"/>
        <v>813.61389665538263</v>
      </c>
      <c r="H313" s="1">
        <f t="shared" si="51"/>
        <v>-14.296874999999986</v>
      </c>
      <c r="J313">
        <v>306</v>
      </c>
      <c r="K313" s="1">
        <f t="shared" si="52"/>
        <v>-859.34753183782709</v>
      </c>
      <c r="L313">
        <f t="shared" si="57"/>
        <v>-89.999999999999986</v>
      </c>
      <c r="M313" s="1">
        <f t="shared" si="58"/>
        <v>769.34753183782709</v>
      </c>
      <c r="N313" s="1">
        <f t="shared" si="53"/>
        <v>-4.2187499999999858</v>
      </c>
      <c r="P313">
        <v>306</v>
      </c>
      <c r="Q313" s="1">
        <f t="shared" si="54"/>
        <v>-847.50153257699378</v>
      </c>
      <c r="R313">
        <f t="shared" si="59"/>
        <v>-85.78125</v>
      </c>
      <c r="S313" s="1">
        <f t="shared" si="60"/>
        <v>761.72028257699378</v>
      </c>
    </row>
    <row r="314" spans="4:19" x14ac:dyDescent="0.45">
      <c r="D314">
        <v>307</v>
      </c>
      <c r="E314" s="1">
        <f t="shared" si="50"/>
        <v>-913.69202165538263</v>
      </c>
      <c r="F314">
        <f t="shared" si="55"/>
        <v>-98.224826388888872</v>
      </c>
      <c r="G314" s="1">
        <f t="shared" si="56"/>
        <v>815.46719526649372</v>
      </c>
      <c r="H314" s="1">
        <f t="shared" si="51"/>
        <v>-14.032118055555543</v>
      </c>
      <c r="J314">
        <v>307</v>
      </c>
      <c r="K314" s="1">
        <f t="shared" si="52"/>
        <v>-859.34753183782709</v>
      </c>
      <c r="L314">
        <f t="shared" si="57"/>
        <v>-88.333333333333329</v>
      </c>
      <c r="M314" s="1">
        <f t="shared" si="58"/>
        <v>771.01419850449372</v>
      </c>
      <c r="N314" s="1">
        <f t="shared" si="53"/>
        <v>-4.140625</v>
      </c>
      <c r="P314">
        <v>307</v>
      </c>
      <c r="Q314" s="1">
        <f t="shared" si="54"/>
        <v>-847.50153257699378</v>
      </c>
      <c r="R314">
        <f t="shared" si="59"/>
        <v>-84.192708333333329</v>
      </c>
      <c r="S314" s="1">
        <f t="shared" si="60"/>
        <v>763.30882424366041</v>
      </c>
    </row>
    <row r="315" spans="4:19" x14ac:dyDescent="0.45">
      <c r="D315">
        <v>308</v>
      </c>
      <c r="E315" s="1">
        <f t="shared" si="50"/>
        <v>-913.69202165538263</v>
      </c>
      <c r="F315">
        <f t="shared" si="55"/>
        <v>-96.371527777777771</v>
      </c>
      <c r="G315" s="1">
        <f t="shared" si="56"/>
        <v>817.3204938776048</v>
      </c>
      <c r="H315" s="1">
        <f t="shared" si="51"/>
        <v>-13.7673611111111</v>
      </c>
      <c r="J315">
        <v>308</v>
      </c>
      <c r="K315" s="1">
        <f t="shared" si="52"/>
        <v>-859.34753183782709</v>
      </c>
      <c r="L315">
        <f t="shared" si="57"/>
        <v>-86.666666666666657</v>
      </c>
      <c r="M315" s="1">
        <f t="shared" si="58"/>
        <v>772.68086517116046</v>
      </c>
      <c r="N315" s="1">
        <f t="shared" si="53"/>
        <v>-4.0624999999999858</v>
      </c>
      <c r="P315">
        <v>308</v>
      </c>
      <c r="Q315" s="1">
        <f t="shared" si="54"/>
        <v>-847.50153257699378</v>
      </c>
      <c r="R315">
        <f t="shared" si="59"/>
        <v>-82.604166666666671</v>
      </c>
      <c r="S315" s="1">
        <f t="shared" si="60"/>
        <v>764.89736591032715</v>
      </c>
    </row>
    <row r="316" spans="4:19" x14ac:dyDescent="0.45">
      <c r="D316">
        <v>309</v>
      </c>
      <c r="E316" s="1">
        <f t="shared" si="50"/>
        <v>-913.69202165538263</v>
      </c>
      <c r="F316">
        <f t="shared" si="55"/>
        <v>-94.518229166666671</v>
      </c>
      <c r="G316" s="1">
        <f t="shared" si="56"/>
        <v>819.173792488716</v>
      </c>
      <c r="H316" s="1">
        <f t="shared" si="51"/>
        <v>-13.502604166666671</v>
      </c>
      <c r="J316">
        <v>309</v>
      </c>
      <c r="K316" s="1">
        <f t="shared" si="52"/>
        <v>-859.34753183782709</v>
      </c>
      <c r="L316">
        <f t="shared" si="57"/>
        <v>-84.999999999999986</v>
      </c>
      <c r="M316" s="1">
        <f t="shared" si="58"/>
        <v>774.34753183782709</v>
      </c>
      <c r="N316" s="1">
        <f t="shared" si="53"/>
        <v>-3.9843749999999858</v>
      </c>
      <c r="P316">
        <v>309</v>
      </c>
      <c r="Q316" s="1">
        <f t="shared" si="54"/>
        <v>-847.50153257699378</v>
      </c>
      <c r="R316">
        <f t="shared" si="59"/>
        <v>-81.015625</v>
      </c>
      <c r="S316" s="1">
        <f t="shared" si="60"/>
        <v>766.48590757699378</v>
      </c>
    </row>
    <row r="317" spans="4:19" x14ac:dyDescent="0.45">
      <c r="D317">
        <v>310</v>
      </c>
      <c r="E317" s="1">
        <f t="shared" si="50"/>
        <v>-913.69202165538263</v>
      </c>
      <c r="F317">
        <f t="shared" si="55"/>
        <v>-92.664930555555557</v>
      </c>
      <c r="G317" s="1">
        <f t="shared" si="56"/>
        <v>821.02709109982709</v>
      </c>
      <c r="H317" s="1">
        <f t="shared" si="51"/>
        <v>-13.237847222222229</v>
      </c>
      <c r="J317">
        <v>310</v>
      </c>
      <c r="K317" s="1">
        <f t="shared" si="52"/>
        <v>-859.34753183782709</v>
      </c>
      <c r="L317">
        <f t="shared" si="57"/>
        <v>-83.333333333333329</v>
      </c>
      <c r="M317" s="1">
        <f t="shared" si="58"/>
        <v>776.01419850449372</v>
      </c>
      <c r="N317" s="1">
        <f t="shared" si="53"/>
        <v>-3.90625</v>
      </c>
      <c r="P317">
        <v>310</v>
      </c>
      <c r="Q317" s="1">
        <f t="shared" si="54"/>
        <v>-847.50153257699378</v>
      </c>
      <c r="R317">
        <f t="shared" si="59"/>
        <v>-79.427083333333329</v>
      </c>
      <c r="S317" s="1">
        <f t="shared" si="60"/>
        <v>768.07444924366041</v>
      </c>
    </row>
    <row r="318" spans="4:19" x14ac:dyDescent="0.45">
      <c r="D318">
        <v>311</v>
      </c>
      <c r="E318" s="1">
        <f t="shared" si="50"/>
        <v>-913.69202165538263</v>
      </c>
      <c r="F318">
        <f t="shared" si="55"/>
        <v>-90.811631944444429</v>
      </c>
      <c r="G318" s="1">
        <f t="shared" si="56"/>
        <v>822.88038971093818</v>
      </c>
      <c r="H318" s="1">
        <f t="shared" si="51"/>
        <v>-12.973090277777757</v>
      </c>
      <c r="J318">
        <v>311</v>
      </c>
      <c r="K318" s="1">
        <f t="shared" si="52"/>
        <v>-859.34753183782709</v>
      </c>
      <c r="L318">
        <f t="shared" si="57"/>
        <v>-81.666666666666657</v>
      </c>
      <c r="M318" s="1">
        <f t="shared" si="58"/>
        <v>777.68086517116046</v>
      </c>
      <c r="N318" s="1">
        <f t="shared" si="53"/>
        <v>-3.8281249999999858</v>
      </c>
      <c r="P318">
        <v>311</v>
      </c>
      <c r="Q318" s="1">
        <f t="shared" si="54"/>
        <v>-847.50153257699378</v>
      </c>
      <c r="R318">
        <f t="shared" si="59"/>
        <v>-77.838541666666671</v>
      </c>
      <c r="S318" s="1">
        <f t="shared" si="60"/>
        <v>769.66299091032715</v>
      </c>
    </row>
    <row r="319" spans="4:19" x14ac:dyDescent="0.45">
      <c r="D319">
        <v>312</v>
      </c>
      <c r="E319" s="1">
        <f t="shared" si="50"/>
        <v>-913.69202165538263</v>
      </c>
      <c r="F319">
        <f t="shared" si="55"/>
        <v>-88.958333333333329</v>
      </c>
      <c r="G319" s="1">
        <f t="shared" si="56"/>
        <v>824.73368832204926</v>
      </c>
      <c r="H319" s="1">
        <f t="shared" si="51"/>
        <v>-12.708333333333329</v>
      </c>
      <c r="J319">
        <v>312</v>
      </c>
      <c r="K319" s="1">
        <f t="shared" si="52"/>
        <v>-859.34753183782709</v>
      </c>
      <c r="L319">
        <f t="shared" si="57"/>
        <v>-79.999999999999986</v>
      </c>
      <c r="M319" s="1">
        <f t="shared" si="58"/>
        <v>779.34753183782709</v>
      </c>
      <c r="N319" s="1">
        <f t="shared" si="53"/>
        <v>-3.7499999999999858</v>
      </c>
      <c r="P319">
        <v>312</v>
      </c>
      <c r="Q319" s="1">
        <f t="shared" si="54"/>
        <v>-847.50153257699378</v>
      </c>
      <c r="R319">
        <f t="shared" si="59"/>
        <v>-76.25</v>
      </c>
      <c r="S319" s="1">
        <f t="shared" si="60"/>
        <v>771.25153257699378</v>
      </c>
    </row>
    <row r="320" spans="4:19" x14ac:dyDescent="0.45">
      <c r="D320">
        <v>313</v>
      </c>
      <c r="E320" s="1">
        <f t="shared" si="50"/>
        <v>-913.69202165538263</v>
      </c>
      <c r="F320">
        <f t="shared" si="55"/>
        <v>-87.105034722222214</v>
      </c>
      <c r="G320" s="1">
        <f t="shared" si="56"/>
        <v>826.58698693316046</v>
      </c>
      <c r="H320" s="1">
        <f t="shared" si="51"/>
        <v>-12.443576388888886</v>
      </c>
      <c r="J320">
        <v>313</v>
      </c>
      <c r="K320" s="1">
        <f t="shared" si="52"/>
        <v>-859.34753183782709</v>
      </c>
      <c r="L320">
        <f t="shared" si="57"/>
        <v>-78.333333333333329</v>
      </c>
      <c r="M320" s="1">
        <f t="shared" si="58"/>
        <v>781.01419850449372</v>
      </c>
      <c r="N320" s="1">
        <f t="shared" si="53"/>
        <v>-3.671875</v>
      </c>
      <c r="P320">
        <v>313</v>
      </c>
      <c r="Q320" s="1">
        <f t="shared" si="54"/>
        <v>-847.50153257699378</v>
      </c>
      <c r="R320">
        <f t="shared" si="59"/>
        <v>-74.661458333333329</v>
      </c>
      <c r="S320" s="1">
        <f t="shared" si="60"/>
        <v>772.84007424366041</v>
      </c>
    </row>
    <row r="321" spans="4:19" x14ac:dyDescent="0.45">
      <c r="D321">
        <v>314</v>
      </c>
      <c r="E321" s="1">
        <f t="shared" si="50"/>
        <v>-913.69202165538263</v>
      </c>
      <c r="F321">
        <f t="shared" si="55"/>
        <v>-85.2517361111111</v>
      </c>
      <c r="G321" s="1">
        <f t="shared" si="56"/>
        <v>828.44028554427155</v>
      </c>
      <c r="H321" s="1">
        <f t="shared" si="51"/>
        <v>-12.178819444444429</v>
      </c>
      <c r="J321">
        <v>314</v>
      </c>
      <c r="K321" s="1">
        <f t="shared" si="52"/>
        <v>-859.34753183782709</v>
      </c>
      <c r="L321">
        <f t="shared" si="57"/>
        <v>-76.666666666666671</v>
      </c>
      <c r="M321" s="1">
        <f t="shared" si="58"/>
        <v>782.68086517116046</v>
      </c>
      <c r="N321" s="1">
        <f t="shared" si="53"/>
        <v>-3.59375</v>
      </c>
      <c r="P321">
        <v>314</v>
      </c>
      <c r="Q321" s="1">
        <f t="shared" si="54"/>
        <v>-847.50153257699378</v>
      </c>
      <c r="R321">
        <f t="shared" si="59"/>
        <v>-73.072916666666671</v>
      </c>
      <c r="S321" s="1">
        <f t="shared" si="60"/>
        <v>774.42861591032715</v>
      </c>
    </row>
    <row r="322" spans="4:19" x14ac:dyDescent="0.45">
      <c r="D322">
        <v>315</v>
      </c>
      <c r="E322" s="1">
        <f t="shared" si="50"/>
        <v>-913.69202165538263</v>
      </c>
      <c r="F322">
        <f t="shared" si="55"/>
        <v>-83.398437499999986</v>
      </c>
      <c r="G322" s="1">
        <f t="shared" si="56"/>
        <v>830.29358415538263</v>
      </c>
      <c r="H322" s="1">
        <f t="shared" si="51"/>
        <v>-11.914062499999986</v>
      </c>
      <c r="J322">
        <v>315</v>
      </c>
      <c r="K322" s="1">
        <f t="shared" si="52"/>
        <v>-859.34753183782709</v>
      </c>
      <c r="L322">
        <f t="shared" si="57"/>
        <v>-75</v>
      </c>
      <c r="M322" s="1">
        <f t="shared" si="58"/>
        <v>784.34753183782709</v>
      </c>
      <c r="N322" s="1">
        <f t="shared" si="53"/>
        <v>-3.515625</v>
      </c>
      <c r="P322">
        <v>315</v>
      </c>
      <c r="Q322" s="1">
        <f t="shared" si="54"/>
        <v>-847.50153257699378</v>
      </c>
      <c r="R322">
        <f t="shared" si="59"/>
        <v>-71.484375</v>
      </c>
      <c r="S322" s="1">
        <f t="shared" si="60"/>
        <v>776.01715757699378</v>
      </c>
    </row>
    <row r="323" spans="4:19" x14ac:dyDescent="0.45">
      <c r="D323">
        <v>316</v>
      </c>
      <c r="E323" s="1">
        <f t="shared" si="50"/>
        <v>-913.69202165538263</v>
      </c>
      <c r="F323">
        <f t="shared" si="55"/>
        <v>-81.545138888888886</v>
      </c>
      <c r="G323" s="1">
        <f t="shared" si="56"/>
        <v>832.14688276649372</v>
      </c>
      <c r="H323" s="1">
        <f t="shared" si="51"/>
        <v>-11.649305555555557</v>
      </c>
      <c r="J323">
        <v>316</v>
      </c>
      <c r="K323" s="1">
        <f t="shared" si="52"/>
        <v>-859.34753183782709</v>
      </c>
      <c r="L323">
        <f t="shared" si="57"/>
        <v>-73.333333333333329</v>
      </c>
      <c r="M323" s="1">
        <f t="shared" si="58"/>
        <v>786.01419850449372</v>
      </c>
      <c r="N323" s="1">
        <f t="shared" si="53"/>
        <v>-3.4375</v>
      </c>
      <c r="P323">
        <v>316</v>
      </c>
      <c r="Q323" s="1">
        <f t="shared" si="54"/>
        <v>-847.50153257699378</v>
      </c>
      <c r="R323">
        <f t="shared" si="59"/>
        <v>-69.895833333333329</v>
      </c>
      <c r="S323" s="1">
        <f t="shared" si="60"/>
        <v>777.60569924366041</v>
      </c>
    </row>
    <row r="324" spans="4:19" x14ac:dyDescent="0.45">
      <c r="D324">
        <v>317</v>
      </c>
      <c r="E324" s="1">
        <f t="shared" si="50"/>
        <v>-913.69202165538263</v>
      </c>
      <c r="F324">
        <f t="shared" si="55"/>
        <v>-79.691840277777771</v>
      </c>
      <c r="G324" s="1">
        <f t="shared" si="56"/>
        <v>834.0001813776048</v>
      </c>
      <c r="H324" s="1">
        <f t="shared" si="51"/>
        <v>-11.3845486111111</v>
      </c>
      <c r="J324">
        <v>317</v>
      </c>
      <c r="K324" s="1">
        <f t="shared" si="52"/>
        <v>-859.34753183782709</v>
      </c>
      <c r="L324">
        <f t="shared" si="57"/>
        <v>-71.666666666666671</v>
      </c>
      <c r="M324" s="1">
        <f t="shared" si="58"/>
        <v>787.68086517116046</v>
      </c>
      <c r="N324" s="1">
        <f t="shared" si="53"/>
        <v>-3.359375</v>
      </c>
      <c r="P324">
        <v>317</v>
      </c>
      <c r="Q324" s="1">
        <f t="shared" si="54"/>
        <v>-847.50153257699378</v>
      </c>
      <c r="R324">
        <f t="shared" si="59"/>
        <v>-68.307291666666671</v>
      </c>
      <c r="S324" s="1">
        <f t="shared" si="60"/>
        <v>779.19424091032715</v>
      </c>
    </row>
    <row r="325" spans="4:19" x14ac:dyDescent="0.45">
      <c r="D325">
        <v>318</v>
      </c>
      <c r="E325" s="1">
        <f t="shared" si="50"/>
        <v>-913.69202165538263</v>
      </c>
      <c r="F325">
        <f t="shared" si="55"/>
        <v>-77.838541666666657</v>
      </c>
      <c r="G325" s="1">
        <f t="shared" si="56"/>
        <v>835.853479988716</v>
      </c>
      <c r="H325" s="1">
        <f t="shared" si="51"/>
        <v>-11.119791666666657</v>
      </c>
      <c r="J325">
        <v>318</v>
      </c>
      <c r="K325" s="1">
        <f t="shared" si="52"/>
        <v>-859.34753183782709</v>
      </c>
      <c r="L325">
        <f t="shared" si="57"/>
        <v>-70</v>
      </c>
      <c r="M325" s="1">
        <f t="shared" si="58"/>
        <v>789.34753183782709</v>
      </c>
      <c r="N325" s="1">
        <f t="shared" si="53"/>
        <v>-3.28125</v>
      </c>
      <c r="P325">
        <v>318</v>
      </c>
      <c r="Q325" s="1">
        <f t="shared" si="54"/>
        <v>-847.50153257699378</v>
      </c>
      <c r="R325">
        <f t="shared" si="59"/>
        <v>-66.71875</v>
      </c>
      <c r="S325" s="1">
        <f t="shared" si="60"/>
        <v>780.78278257699378</v>
      </c>
    </row>
    <row r="326" spans="4:19" x14ac:dyDescent="0.45">
      <c r="D326">
        <v>319</v>
      </c>
      <c r="E326" s="1">
        <f t="shared" si="50"/>
        <v>-913.69202165538263</v>
      </c>
      <c r="F326">
        <f t="shared" si="55"/>
        <v>-75.985243055555543</v>
      </c>
      <c r="G326" s="1">
        <f t="shared" si="56"/>
        <v>837.70677859982709</v>
      </c>
      <c r="H326" s="1">
        <f t="shared" si="51"/>
        <v>-10.855034722222214</v>
      </c>
      <c r="J326">
        <v>319</v>
      </c>
      <c r="K326" s="1">
        <f t="shared" si="52"/>
        <v>-859.34753183782709</v>
      </c>
      <c r="L326">
        <f t="shared" si="57"/>
        <v>-68.333333333333329</v>
      </c>
      <c r="M326" s="1">
        <f t="shared" si="58"/>
        <v>791.01419850449372</v>
      </c>
      <c r="N326" s="1">
        <f t="shared" si="53"/>
        <v>-3.203125</v>
      </c>
      <c r="P326">
        <v>319</v>
      </c>
      <c r="Q326" s="1">
        <f t="shared" si="54"/>
        <v>-847.50153257699378</v>
      </c>
      <c r="R326">
        <f t="shared" si="59"/>
        <v>-65.130208333333329</v>
      </c>
      <c r="S326" s="1">
        <f t="shared" si="60"/>
        <v>782.37132424366041</v>
      </c>
    </row>
    <row r="327" spans="4:19" x14ac:dyDescent="0.45">
      <c r="D327">
        <v>320</v>
      </c>
      <c r="E327" s="1">
        <f t="shared" si="50"/>
        <v>-913.69202165538263</v>
      </c>
      <c r="F327">
        <f t="shared" si="55"/>
        <v>-74.131944444444429</v>
      </c>
      <c r="G327" s="1">
        <f t="shared" si="56"/>
        <v>839.56007721093818</v>
      </c>
      <c r="H327" s="1">
        <f t="shared" si="51"/>
        <v>-10.590277777777764</v>
      </c>
      <c r="J327">
        <v>320</v>
      </c>
      <c r="K327" s="1">
        <f t="shared" si="52"/>
        <v>-859.34753183782709</v>
      </c>
      <c r="L327">
        <f t="shared" si="57"/>
        <v>-66.666666666666671</v>
      </c>
      <c r="M327" s="1">
        <f t="shared" si="58"/>
        <v>792.68086517116046</v>
      </c>
      <c r="N327" s="1">
        <f t="shared" si="53"/>
        <v>-3.1250000000000071</v>
      </c>
      <c r="P327">
        <v>320</v>
      </c>
      <c r="Q327" s="1">
        <f t="shared" si="54"/>
        <v>-847.50153257699378</v>
      </c>
      <c r="R327">
        <f t="shared" si="59"/>
        <v>-63.541666666666664</v>
      </c>
      <c r="S327" s="1">
        <f t="shared" si="60"/>
        <v>783.95986591032715</v>
      </c>
    </row>
    <row r="328" spans="4:19" x14ac:dyDescent="0.45">
      <c r="D328">
        <v>321</v>
      </c>
      <c r="E328" s="1">
        <f t="shared" si="50"/>
        <v>-913.69202165538263</v>
      </c>
      <c r="F328">
        <f t="shared" si="55"/>
        <v>-72.278645833333329</v>
      </c>
      <c r="G328" s="1">
        <f t="shared" si="56"/>
        <v>841.41337582204926</v>
      </c>
      <c r="H328" s="1">
        <f t="shared" si="51"/>
        <v>-10.325520833333329</v>
      </c>
      <c r="J328">
        <v>321</v>
      </c>
      <c r="K328" s="1">
        <f t="shared" si="52"/>
        <v>-859.34753183782709</v>
      </c>
      <c r="L328">
        <f t="shared" si="57"/>
        <v>-65</v>
      </c>
      <c r="M328" s="1">
        <f t="shared" si="58"/>
        <v>794.34753183782709</v>
      </c>
      <c r="N328" s="1">
        <f t="shared" si="53"/>
        <v>-3.046875</v>
      </c>
      <c r="P328">
        <v>321</v>
      </c>
      <c r="Q328" s="1">
        <f t="shared" si="54"/>
        <v>-847.50153257699378</v>
      </c>
      <c r="R328">
        <f t="shared" si="59"/>
        <v>-61.953125</v>
      </c>
      <c r="S328" s="1">
        <f t="shared" si="60"/>
        <v>785.54840757699378</v>
      </c>
    </row>
    <row r="329" spans="4:19" x14ac:dyDescent="0.45">
      <c r="D329">
        <v>322</v>
      </c>
      <c r="E329" s="1">
        <f t="shared" ref="E329:E367" si="61">PMT($E$4/100/12,30*12,$E$5,,0)</f>
        <v>-913.69202165538263</v>
      </c>
      <c r="F329">
        <f t="shared" si="55"/>
        <v>-70.425347222222214</v>
      </c>
      <c r="G329" s="1">
        <f t="shared" si="56"/>
        <v>843.26667443316046</v>
      </c>
      <c r="H329" s="1">
        <f t="shared" ref="H329:H367" si="62">F329-R329</f>
        <v>-10.060763888888879</v>
      </c>
      <c r="J329">
        <v>322</v>
      </c>
      <c r="K329" s="1">
        <f t="shared" ref="K329:K367" si="63">PMT($K$4/100/12,30*12,$K$5,,0)</f>
        <v>-859.34753183782709</v>
      </c>
      <c r="L329">
        <f t="shared" si="57"/>
        <v>-63.333333333333336</v>
      </c>
      <c r="M329" s="1">
        <f t="shared" si="58"/>
        <v>796.01419850449372</v>
      </c>
      <c r="N329" s="1">
        <f t="shared" ref="N329:N367" si="64">L329-R329</f>
        <v>-2.96875</v>
      </c>
      <c r="P329">
        <v>322</v>
      </c>
      <c r="Q329" s="1">
        <f t="shared" ref="Q329:Q367" si="65">PMT($Q$4/100/12,30*12,$Q$5,,0)</f>
        <v>-847.50153257699378</v>
      </c>
      <c r="R329">
        <f t="shared" si="59"/>
        <v>-60.364583333333336</v>
      </c>
      <c r="S329" s="1">
        <f t="shared" si="60"/>
        <v>787.13694924366041</v>
      </c>
    </row>
    <row r="330" spans="4:19" x14ac:dyDescent="0.45">
      <c r="D330">
        <v>323</v>
      </c>
      <c r="E330" s="1">
        <f t="shared" si="61"/>
        <v>-913.69202165538263</v>
      </c>
      <c r="F330">
        <f t="shared" si="55"/>
        <v>-68.5720486111111</v>
      </c>
      <c r="G330" s="1">
        <f t="shared" si="56"/>
        <v>845.11997304427155</v>
      </c>
      <c r="H330" s="1">
        <f t="shared" si="62"/>
        <v>-9.7960069444444358</v>
      </c>
      <c r="J330">
        <v>323</v>
      </c>
      <c r="K330" s="1">
        <f t="shared" si="63"/>
        <v>-859.34753183782709</v>
      </c>
      <c r="L330">
        <f t="shared" si="57"/>
        <v>-61.666666666666664</v>
      </c>
      <c r="M330" s="1">
        <f t="shared" si="58"/>
        <v>797.68086517116046</v>
      </c>
      <c r="N330" s="1">
        <f t="shared" si="64"/>
        <v>-2.890625</v>
      </c>
      <c r="P330">
        <v>323</v>
      </c>
      <c r="Q330" s="1">
        <f t="shared" si="65"/>
        <v>-847.50153257699378</v>
      </c>
      <c r="R330">
        <f t="shared" si="59"/>
        <v>-58.776041666666664</v>
      </c>
      <c r="S330" s="1">
        <f t="shared" si="60"/>
        <v>788.72549091032715</v>
      </c>
    </row>
    <row r="331" spans="4:19" x14ac:dyDescent="0.45">
      <c r="D331">
        <v>324</v>
      </c>
      <c r="E331" s="1">
        <f t="shared" si="61"/>
        <v>-913.69202165538263</v>
      </c>
      <c r="F331">
        <f t="shared" si="55"/>
        <v>-66.718749999999986</v>
      </c>
      <c r="G331" s="1">
        <f t="shared" si="56"/>
        <v>846.97327165538263</v>
      </c>
      <c r="H331" s="1">
        <f t="shared" si="62"/>
        <v>-9.5312499999999858</v>
      </c>
      <c r="J331">
        <v>324</v>
      </c>
      <c r="K331" s="1">
        <f t="shared" si="63"/>
        <v>-859.34753183782709</v>
      </c>
      <c r="L331">
        <f t="shared" si="57"/>
        <v>-60</v>
      </c>
      <c r="M331" s="1">
        <f t="shared" si="58"/>
        <v>799.34753183782709</v>
      </c>
      <c r="N331" s="1">
        <f t="shared" si="64"/>
        <v>-2.8125</v>
      </c>
      <c r="P331">
        <v>324</v>
      </c>
      <c r="Q331" s="1">
        <f t="shared" si="65"/>
        <v>-847.50153257699378</v>
      </c>
      <c r="R331">
        <f t="shared" si="59"/>
        <v>-57.1875</v>
      </c>
      <c r="S331" s="1">
        <f t="shared" si="60"/>
        <v>790.31403257699378</v>
      </c>
    </row>
    <row r="332" spans="4:19" x14ac:dyDescent="0.45">
      <c r="D332">
        <v>325</v>
      </c>
      <c r="E332" s="1">
        <f t="shared" si="61"/>
        <v>-913.69202165538263</v>
      </c>
      <c r="F332">
        <f t="shared" si="55"/>
        <v>-64.865451388888886</v>
      </c>
      <c r="G332" s="1">
        <f t="shared" si="56"/>
        <v>848.82657026649372</v>
      </c>
      <c r="H332" s="1">
        <f t="shared" si="62"/>
        <v>-9.26649305555555</v>
      </c>
      <c r="J332">
        <v>325</v>
      </c>
      <c r="K332" s="1">
        <f t="shared" si="63"/>
        <v>-859.34753183782709</v>
      </c>
      <c r="L332">
        <f t="shared" si="57"/>
        <v>-58.333333333333336</v>
      </c>
      <c r="M332" s="1">
        <f t="shared" si="58"/>
        <v>801.01419850449372</v>
      </c>
      <c r="N332" s="1">
        <f t="shared" si="64"/>
        <v>-2.734375</v>
      </c>
      <c r="P332">
        <v>325</v>
      </c>
      <c r="Q332" s="1">
        <f t="shared" si="65"/>
        <v>-847.50153257699378</v>
      </c>
      <c r="R332">
        <f t="shared" si="59"/>
        <v>-55.598958333333336</v>
      </c>
      <c r="S332" s="1">
        <f t="shared" si="60"/>
        <v>791.90257424366041</v>
      </c>
    </row>
    <row r="333" spans="4:19" x14ac:dyDescent="0.45">
      <c r="D333">
        <v>326</v>
      </c>
      <c r="E333" s="1">
        <f t="shared" si="61"/>
        <v>-913.69202165538263</v>
      </c>
      <c r="F333">
        <f t="shared" si="55"/>
        <v>-63.012152777777764</v>
      </c>
      <c r="G333" s="1">
        <f t="shared" si="56"/>
        <v>850.67986887760492</v>
      </c>
      <c r="H333" s="1">
        <f t="shared" si="62"/>
        <v>-9.0017361111111001</v>
      </c>
      <c r="J333">
        <v>326</v>
      </c>
      <c r="K333" s="1">
        <f t="shared" si="63"/>
        <v>-859.34753183782709</v>
      </c>
      <c r="L333">
        <f t="shared" si="57"/>
        <v>-56.666666666666664</v>
      </c>
      <c r="M333" s="1">
        <f t="shared" si="58"/>
        <v>802.68086517116046</v>
      </c>
      <c r="N333" s="1">
        <f t="shared" si="64"/>
        <v>-2.65625</v>
      </c>
      <c r="P333">
        <v>326</v>
      </c>
      <c r="Q333" s="1">
        <f t="shared" si="65"/>
        <v>-847.50153257699378</v>
      </c>
      <c r="R333">
        <f t="shared" si="59"/>
        <v>-54.010416666666664</v>
      </c>
      <c r="S333" s="1">
        <f t="shared" si="60"/>
        <v>793.49111591032715</v>
      </c>
    </row>
    <row r="334" spans="4:19" x14ac:dyDescent="0.45">
      <c r="D334">
        <v>327</v>
      </c>
      <c r="E334" s="1">
        <f t="shared" si="61"/>
        <v>-913.69202165538263</v>
      </c>
      <c r="F334">
        <f t="shared" si="55"/>
        <v>-61.158854166666657</v>
      </c>
      <c r="G334" s="1">
        <f t="shared" si="56"/>
        <v>852.533167488716</v>
      </c>
      <c r="H334" s="1">
        <f t="shared" si="62"/>
        <v>-8.7369791666666572</v>
      </c>
      <c r="J334">
        <v>327</v>
      </c>
      <c r="K334" s="1">
        <f t="shared" si="63"/>
        <v>-859.34753183782709</v>
      </c>
      <c r="L334">
        <f t="shared" si="57"/>
        <v>-55</v>
      </c>
      <c r="M334" s="1">
        <f t="shared" si="58"/>
        <v>804.34753183782709</v>
      </c>
      <c r="N334" s="1">
        <f t="shared" si="64"/>
        <v>-2.578125</v>
      </c>
      <c r="P334">
        <v>327</v>
      </c>
      <c r="Q334" s="1">
        <f t="shared" si="65"/>
        <v>-847.50153257699378</v>
      </c>
      <c r="R334">
        <f t="shared" si="59"/>
        <v>-52.421875</v>
      </c>
      <c r="S334" s="1">
        <f t="shared" si="60"/>
        <v>795.07965757699378</v>
      </c>
    </row>
    <row r="335" spans="4:19" x14ac:dyDescent="0.45">
      <c r="D335">
        <v>328</v>
      </c>
      <c r="E335" s="1">
        <f t="shared" si="61"/>
        <v>-913.69202165538263</v>
      </c>
      <c r="F335">
        <f t="shared" si="55"/>
        <v>-59.305555555555543</v>
      </c>
      <c r="G335" s="1">
        <f t="shared" si="56"/>
        <v>854.38646609982709</v>
      </c>
      <c r="H335" s="1">
        <f t="shared" si="62"/>
        <v>-8.4722222222222072</v>
      </c>
      <c r="J335">
        <v>328</v>
      </c>
      <c r="K335" s="1">
        <f t="shared" si="63"/>
        <v>-859.34753183782709</v>
      </c>
      <c r="L335">
        <f t="shared" si="57"/>
        <v>-53.333333333333336</v>
      </c>
      <c r="M335" s="1">
        <f t="shared" si="58"/>
        <v>806.01419850449372</v>
      </c>
      <c r="N335" s="1">
        <f t="shared" si="64"/>
        <v>-2.5</v>
      </c>
      <c r="P335">
        <v>328</v>
      </c>
      <c r="Q335" s="1">
        <f t="shared" si="65"/>
        <v>-847.50153257699378</v>
      </c>
      <c r="R335">
        <f t="shared" si="59"/>
        <v>-50.833333333333336</v>
      </c>
      <c r="S335" s="1">
        <f t="shared" si="60"/>
        <v>796.66819924366041</v>
      </c>
    </row>
    <row r="336" spans="4:19" x14ac:dyDescent="0.45">
      <c r="D336">
        <v>329</v>
      </c>
      <c r="E336" s="1">
        <f t="shared" si="61"/>
        <v>-913.69202165538263</v>
      </c>
      <c r="F336">
        <f t="shared" si="55"/>
        <v>-57.452256944444436</v>
      </c>
      <c r="G336" s="1">
        <f t="shared" si="56"/>
        <v>856.23976471093818</v>
      </c>
      <c r="H336" s="1">
        <f t="shared" si="62"/>
        <v>-8.2074652777777715</v>
      </c>
      <c r="J336">
        <v>329</v>
      </c>
      <c r="K336" s="1">
        <f t="shared" si="63"/>
        <v>-859.34753183782709</v>
      </c>
      <c r="L336">
        <f t="shared" si="57"/>
        <v>-51.666666666666664</v>
      </c>
      <c r="M336" s="1">
        <f t="shared" si="58"/>
        <v>807.68086517116046</v>
      </c>
      <c r="N336" s="1">
        <f t="shared" si="64"/>
        <v>-2.421875</v>
      </c>
      <c r="P336">
        <v>329</v>
      </c>
      <c r="Q336" s="1">
        <f t="shared" si="65"/>
        <v>-847.50153257699378</v>
      </c>
      <c r="R336">
        <f t="shared" si="59"/>
        <v>-49.244791666666664</v>
      </c>
      <c r="S336" s="1">
        <f t="shared" si="60"/>
        <v>798.25674091032715</v>
      </c>
    </row>
    <row r="337" spans="4:19" x14ac:dyDescent="0.45">
      <c r="D337">
        <v>330</v>
      </c>
      <c r="E337" s="1">
        <f t="shared" si="61"/>
        <v>-913.69202165538263</v>
      </c>
      <c r="F337">
        <f t="shared" si="55"/>
        <v>-55.598958333333321</v>
      </c>
      <c r="G337" s="1">
        <f t="shared" si="56"/>
        <v>858.09306332204926</v>
      </c>
      <c r="H337" s="1">
        <f t="shared" si="62"/>
        <v>-7.9427083333333215</v>
      </c>
      <c r="J337">
        <v>330</v>
      </c>
      <c r="K337" s="1">
        <f t="shared" si="63"/>
        <v>-859.34753183782709</v>
      </c>
      <c r="L337">
        <f t="shared" si="57"/>
        <v>-50</v>
      </c>
      <c r="M337" s="1">
        <f t="shared" si="58"/>
        <v>809.34753183782709</v>
      </c>
      <c r="N337" s="1">
        <f t="shared" si="64"/>
        <v>-2.34375</v>
      </c>
      <c r="P337">
        <v>330</v>
      </c>
      <c r="Q337" s="1">
        <f t="shared" si="65"/>
        <v>-847.50153257699378</v>
      </c>
      <c r="R337">
        <f t="shared" si="59"/>
        <v>-47.65625</v>
      </c>
      <c r="S337" s="1">
        <f t="shared" si="60"/>
        <v>799.84528257699378</v>
      </c>
    </row>
    <row r="338" spans="4:19" x14ac:dyDescent="0.45">
      <c r="D338">
        <v>331</v>
      </c>
      <c r="E338" s="1">
        <f t="shared" si="61"/>
        <v>-913.69202165538263</v>
      </c>
      <c r="F338">
        <f t="shared" si="55"/>
        <v>-53.745659722222214</v>
      </c>
      <c r="G338" s="1">
        <f t="shared" si="56"/>
        <v>859.94636193316046</v>
      </c>
      <c r="H338" s="1">
        <f t="shared" si="62"/>
        <v>-7.6779513888888786</v>
      </c>
      <c r="J338">
        <v>331</v>
      </c>
      <c r="K338" s="1">
        <f t="shared" si="63"/>
        <v>-859.34753183782709</v>
      </c>
      <c r="L338">
        <f t="shared" si="57"/>
        <v>-48.333333333333336</v>
      </c>
      <c r="M338" s="1">
        <f t="shared" si="58"/>
        <v>811.01419850449372</v>
      </c>
      <c r="N338" s="1">
        <f t="shared" si="64"/>
        <v>-2.265625</v>
      </c>
      <c r="P338">
        <v>331</v>
      </c>
      <c r="Q338" s="1">
        <f t="shared" si="65"/>
        <v>-847.50153257699378</v>
      </c>
      <c r="R338">
        <f t="shared" si="59"/>
        <v>-46.067708333333336</v>
      </c>
      <c r="S338" s="1">
        <f t="shared" si="60"/>
        <v>801.43382424366041</v>
      </c>
    </row>
    <row r="339" spans="4:19" x14ac:dyDescent="0.45">
      <c r="D339">
        <v>332</v>
      </c>
      <c r="E339" s="1">
        <f t="shared" si="61"/>
        <v>-913.69202165538263</v>
      </c>
      <c r="F339">
        <f t="shared" si="55"/>
        <v>-51.8923611111111</v>
      </c>
      <c r="G339" s="1">
        <f t="shared" si="56"/>
        <v>861.79966054427155</v>
      </c>
      <c r="H339" s="1">
        <f t="shared" si="62"/>
        <v>-7.4131944444444358</v>
      </c>
      <c r="J339">
        <v>332</v>
      </c>
      <c r="K339" s="1">
        <f t="shared" si="63"/>
        <v>-859.34753183782709</v>
      </c>
      <c r="L339">
        <f t="shared" si="57"/>
        <v>-46.666666666666664</v>
      </c>
      <c r="M339" s="1">
        <f t="shared" si="58"/>
        <v>812.68086517116046</v>
      </c>
      <c r="N339" s="1">
        <f t="shared" si="64"/>
        <v>-2.1875</v>
      </c>
      <c r="P339">
        <v>332</v>
      </c>
      <c r="Q339" s="1">
        <f t="shared" si="65"/>
        <v>-847.50153257699378</v>
      </c>
      <c r="R339">
        <f t="shared" si="59"/>
        <v>-44.479166666666664</v>
      </c>
      <c r="S339" s="1">
        <f t="shared" si="60"/>
        <v>803.02236591032715</v>
      </c>
    </row>
    <row r="340" spans="4:19" x14ac:dyDescent="0.45">
      <c r="D340">
        <v>333</v>
      </c>
      <c r="E340" s="1">
        <f t="shared" si="61"/>
        <v>-913.69202165538263</v>
      </c>
      <c r="F340">
        <f t="shared" si="55"/>
        <v>-50.039062499999993</v>
      </c>
      <c r="G340" s="1">
        <f t="shared" si="56"/>
        <v>863.65295915538263</v>
      </c>
      <c r="H340" s="1">
        <f t="shared" si="62"/>
        <v>-7.1484374999999929</v>
      </c>
      <c r="J340">
        <v>333</v>
      </c>
      <c r="K340" s="1">
        <f t="shared" si="63"/>
        <v>-859.34753183782709</v>
      </c>
      <c r="L340">
        <f t="shared" si="57"/>
        <v>-44.999999999999993</v>
      </c>
      <c r="M340" s="1">
        <f t="shared" si="58"/>
        <v>814.34753183782709</v>
      </c>
      <c r="N340" s="1">
        <f t="shared" si="64"/>
        <v>-2.1093749999999929</v>
      </c>
      <c r="P340">
        <v>333</v>
      </c>
      <c r="Q340" s="1">
        <f t="shared" si="65"/>
        <v>-847.50153257699378</v>
      </c>
      <c r="R340">
        <f t="shared" si="59"/>
        <v>-42.890625</v>
      </c>
      <c r="S340" s="1">
        <f t="shared" si="60"/>
        <v>804.61090757699378</v>
      </c>
    </row>
    <row r="341" spans="4:19" x14ac:dyDescent="0.45">
      <c r="D341">
        <v>334</v>
      </c>
      <c r="E341" s="1">
        <f t="shared" si="61"/>
        <v>-913.69202165538263</v>
      </c>
      <c r="F341">
        <f t="shared" si="55"/>
        <v>-48.185763888888886</v>
      </c>
      <c r="G341" s="1">
        <f t="shared" si="56"/>
        <v>865.50625776649372</v>
      </c>
      <c r="H341" s="1">
        <f t="shared" si="62"/>
        <v>-6.88368055555555</v>
      </c>
      <c r="J341">
        <v>334</v>
      </c>
      <c r="K341" s="1">
        <f t="shared" si="63"/>
        <v>-859.34753183782709</v>
      </c>
      <c r="L341">
        <f t="shared" si="57"/>
        <v>-43.333333333333329</v>
      </c>
      <c r="M341" s="1">
        <f t="shared" si="58"/>
        <v>816.01419850449372</v>
      </c>
      <c r="N341" s="1">
        <f t="shared" si="64"/>
        <v>-2.0312499999999929</v>
      </c>
      <c r="P341">
        <v>334</v>
      </c>
      <c r="Q341" s="1">
        <f t="shared" si="65"/>
        <v>-847.50153257699378</v>
      </c>
      <c r="R341">
        <f t="shared" si="59"/>
        <v>-41.302083333333336</v>
      </c>
      <c r="S341" s="1">
        <f t="shared" si="60"/>
        <v>806.19944924366041</v>
      </c>
    </row>
    <row r="342" spans="4:19" x14ac:dyDescent="0.45">
      <c r="D342">
        <v>335</v>
      </c>
      <c r="E342" s="1">
        <f t="shared" si="61"/>
        <v>-913.69202165538263</v>
      </c>
      <c r="F342">
        <f t="shared" si="55"/>
        <v>-46.332465277777779</v>
      </c>
      <c r="G342" s="1">
        <f t="shared" si="56"/>
        <v>867.3595563776048</v>
      </c>
      <c r="H342" s="1">
        <f t="shared" si="62"/>
        <v>-6.6189236111111143</v>
      </c>
      <c r="J342">
        <v>335</v>
      </c>
      <c r="K342" s="1">
        <f t="shared" si="63"/>
        <v>-859.34753183782709</v>
      </c>
      <c r="L342">
        <f t="shared" si="57"/>
        <v>-41.666666666666664</v>
      </c>
      <c r="M342" s="1">
        <f t="shared" si="58"/>
        <v>817.68086517116046</v>
      </c>
      <c r="N342" s="1">
        <f t="shared" si="64"/>
        <v>-1.953125</v>
      </c>
      <c r="P342">
        <v>335</v>
      </c>
      <c r="Q342" s="1">
        <f t="shared" si="65"/>
        <v>-847.50153257699378</v>
      </c>
      <c r="R342">
        <f t="shared" si="59"/>
        <v>-39.713541666666664</v>
      </c>
      <c r="S342" s="1">
        <f t="shared" si="60"/>
        <v>807.78799091032715</v>
      </c>
    </row>
    <row r="343" spans="4:19" x14ac:dyDescent="0.45">
      <c r="D343">
        <v>336</v>
      </c>
      <c r="E343" s="1">
        <f t="shared" si="61"/>
        <v>-913.69202165538263</v>
      </c>
      <c r="F343">
        <f t="shared" si="55"/>
        <v>-44.479166666666664</v>
      </c>
      <c r="G343" s="1">
        <f t="shared" si="56"/>
        <v>869.212854988716</v>
      </c>
      <c r="H343" s="1">
        <f t="shared" si="62"/>
        <v>-6.3541666666666643</v>
      </c>
      <c r="J343">
        <v>336</v>
      </c>
      <c r="K343" s="1">
        <f t="shared" si="63"/>
        <v>-859.34753183782709</v>
      </c>
      <c r="L343">
        <f t="shared" si="57"/>
        <v>-39.999999999999993</v>
      </c>
      <c r="M343" s="1">
        <f t="shared" si="58"/>
        <v>819.34753183782709</v>
      </c>
      <c r="N343" s="1">
        <f t="shared" si="64"/>
        <v>-1.8749999999999929</v>
      </c>
      <c r="P343">
        <v>336</v>
      </c>
      <c r="Q343" s="1">
        <f t="shared" si="65"/>
        <v>-847.50153257699378</v>
      </c>
      <c r="R343">
        <f t="shared" si="59"/>
        <v>-38.125</v>
      </c>
      <c r="S343" s="1">
        <f t="shared" si="60"/>
        <v>809.37653257699378</v>
      </c>
    </row>
    <row r="344" spans="4:19" x14ac:dyDescent="0.45">
      <c r="D344">
        <v>337</v>
      </c>
      <c r="E344" s="1">
        <f t="shared" si="61"/>
        <v>-913.69202165538263</v>
      </c>
      <c r="F344">
        <f t="shared" si="55"/>
        <v>-42.62586805555555</v>
      </c>
      <c r="G344" s="1">
        <f t="shared" si="56"/>
        <v>871.06615359982709</v>
      </c>
      <c r="H344" s="1">
        <f t="shared" si="62"/>
        <v>-6.0894097222222143</v>
      </c>
      <c r="J344">
        <v>337</v>
      </c>
      <c r="K344" s="1">
        <f t="shared" si="63"/>
        <v>-859.34753183782709</v>
      </c>
      <c r="L344">
        <f t="shared" si="57"/>
        <v>-38.333333333333336</v>
      </c>
      <c r="M344" s="1">
        <f t="shared" si="58"/>
        <v>821.01419850449372</v>
      </c>
      <c r="N344" s="1">
        <f t="shared" si="64"/>
        <v>-1.796875</v>
      </c>
      <c r="P344">
        <v>337</v>
      </c>
      <c r="Q344" s="1">
        <f t="shared" si="65"/>
        <v>-847.50153257699378</v>
      </c>
      <c r="R344">
        <f t="shared" si="59"/>
        <v>-36.536458333333336</v>
      </c>
      <c r="S344" s="1">
        <f t="shared" si="60"/>
        <v>810.96507424366041</v>
      </c>
    </row>
    <row r="345" spans="4:19" x14ac:dyDescent="0.45">
      <c r="D345">
        <v>338</v>
      </c>
      <c r="E345" s="1">
        <f t="shared" si="61"/>
        <v>-913.69202165538263</v>
      </c>
      <c r="F345">
        <f t="shared" si="55"/>
        <v>-40.772569444444443</v>
      </c>
      <c r="G345" s="1">
        <f t="shared" si="56"/>
        <v>872.91945221093818</v>
      </c>
      <c r="H345" s="1">
        <f t="shared" si="62"/>
        <v>-5.8246527777777786</v>
      </c>
      <c r="J345">
        <v>338</v>
      </c>
      <c r="K345" s="1">
        <f t="shared" si="63"/>
        <v>-859.34753183782709</v>
      </c>
      <c r="L345">
        <f t="shared" si="57"/>
        <v>-36.666666666666664</v>
      </c>
      <c r="M345" s="1">
        <f t="shared" si="58"/>
        <v>822.68086517116046</v>
      </c>
      <c r="N345" s="1">
        <f t="shared" si="64"/>
        <v>-1.71875</v>
      </c>
      <c r="P345">
        <v>338</v>
      </c>
      <c r="Q345" s="1">
        <f t="shared" si="65"/>
        <v>-847.50153257699378</v>
      </c>
      <c r="R345">
        <f t="shared" si="59"/>
        <v>-34.947916666666664</v>
      </c>
      <c r="S345" s="1">
        <f t="shared" si="60"/>
        <v>812.55361591032715</v>
      </c>
    </row>
    <row r="346" spans="4:19" x14ac:dyDescent="0.45">
      <c r="D346">
        <v>339</v>
      </c>
      <c r="E346" s="1">
        <f t="shared" si="61"/>
        <v>-913.69202165538263</v>
      </c>
      <c r="F346">
        <f t="shared" si="55"/>
        <v>-38.919270833333329</v>
      </c>
      <c r="G346" s="1">
        <f t="shared" si="56"/>
        <v>874.77275082204926</v>
      </c>
      <c r="H346" s="1">
        <f t="shared" si="62"/>
        <v>-5.5598958333333286</v>
      </c>
      <c r="J346">
        <v>339</v>
      </c>
      <c r="K346" s="1">
        <f t="shared" si="63"/>
        <v>-859.34753183782709</v>
      </c>
      <c r="L346">
        <f t="shared" si="57"/>
        <v>-35</v>
      </c>
      <c r="M346" s="1">
        <f t="shared" si="58"/>
        <v>824.34753183782709</v>
      </c>
      <c r="N346" s="1">
        <f t="shared" si="64"/>
        <v>-1.640625</v>
      </c>
      <c r="P346">
        <v>339</v>
      </c>
      <c r="Q346" s="1">
        <f t="shared" si="65"/>
        <v>-847.50153257699378</v>
      </c>
      <c r="R346">
        <f t="shared" si="59"/>
        <v>-33.359375</v>
      </c>
      <c r="S346" s="1">
        <f t="shared" si="60"/>
        <v>814.14215757699378</v>
      </c>
    </row>
    <row r="347" spans="4:19" x14ac:dyDescent="0.45">
      <c r="D347">
        <v>340</v>
      </c>
      <c r="E347" s="1">
        <f t="shared" si="61"/>
        <v>-913.69202165538263</v>
      </c>
      <c r="F347">
        <f t="shared" si="55"/>
        <v>-37.065972222222214</v>
      </c>
      <c r="G347" s="1">
        <f t="shared" si="56"/>
        <v>876.62604943316046</v>
      </c>
      <c r="H347" s="1">
        <f t="shared" si="62"/>
        <v>-5.2951388888888822</v>
      </c>
      <c r="J347">
        <v>340</v>
      </c>
      <c r="K347" s="1">
        <f t="shared" si="63"/>
        <v>-859.34753183782709</v>
      </c>
      <c r="L347">
        <f t="shared" si="57"/>
        <v>-33.333333333333336</v>
      </c>
      <c r="M347" s="1">
        <f t="shared" si="58"/>
        <v>826.01419850449372</v>
      </c>
      <c r="N347" s="1">
        <f t="shared" si="64"/>
        <v>-1.5625000000000036</v>
      </c>
      <c r="P347">
        <v>340</v>
      </c>
      <c r="Q347" s="1">
        <f t="shared" si="65"/>
        <v>-847.50153257699378</v>
      </c>
      <c r="R347">
        <f t="shared" si="59"/>
        <v>-31.770833333333332</v>
      </c>
      <c r="S347" s="1">
        <f t="shared" si="60"/>
        <v>815.73069924366041</v>
      </c>
    </row>
    <row r="348" spans="4:19" x14ac:dyDescent="0.45">
      <c r="D348">
        <v>341</v>
      </c>
      <c r="E348" s="1">
        <f t="shared" si="61"/>
        <v>-913.69202165538263</v>
      </c>
      <c r="F348">
        <f t="shared" si="55"/>
        <v>-35.212673611111107</v>
      </c>
      <c r="G348" s="1">
        <f t="shared" si="56"/>
        <v>878.47934804427155</v>
      </c>
      <c r="H348" s="1">
        <f t="shared" si="62"/>
        <v>-5.0303819444444393</v>
      </c>
      <c r="J348">
        <v>341</v>
      </c>
      <c r="K348" s="1">
        <f t="shared" si="63"/>
        <v>-859.34753183782709</v>
      </c>
      <c r="L348">
        <f t="shared" si="57"/>
        <v>-31.666666666666668</v>
      </c>
      <c r="M348" s="1">
        <f t="shared" si="58"/>
        <v>827.68086517116046</v>
      </c>
      <c r="N348" s="1">
        <f t="shared" si="64"/>
        <v>-1.484375</v>
      </c>
      <c r="P348">
        <v>341</v>
      </c>
      <c r="Q348" s="1">
        <f t="shared" si="65"/>
        <v>-847.50153257699378</v>
      </c>
      <c r="R348">
        <f t="shared" si="59"/>
        <v>-30.182291666666668</v>
      </c>
      <c r="S348" s="1">
        <f t="shared" si="60"/>
        <v>817.31924091032715</v>
      </c>
    </row>
    <row r="349" spans="4:19" x14ac:dyDescent="0.45">
      <c r="D349">
        <v>342</v>
      </c>
      <c r="E349" s="1">
        <f t="shared" si="61"/>
        <v>-913.69202165538263</v>
      </c>
      <c r="F349">
        <f t="shared" si="55"/>
        <v>-33.359374999999993</v>
      </c>
      <c r="G349" s="1">
        <f t="shared" si="56"/>
        <v>880.33264665538263</v>
      </c>
      <c r="H349" s="1">
        <f t="shared" si="62"/>
        <v>-4.7656249999999929</v>
      </c>
      <c r="J349">
        <v>342</v>
      </c>
      <c r="K349" s="1">
        <f t="shared" si="63"/>
        <v>-859.34753183782709</v>
      </c>
      <c r="L349">
        <f t="shared" si="57"/>
        <v>-30</v>
      </c>
      <c r="M349" s="1">
        <f t="shared" si="58"/>
        <v>829.34753183782709</v>
      </c>
      <c r="N349" s="1">
        <f t="shared" si="64"/>
        <v>-1.40625</v>
      </c>
      <c r="P349">
        <v>342</v>
      </c>
      <c r="Q349" s="1">
        <f t="shared" si="65"/>
        <v>-847.50153257699378</v>
      </c>
      <c r="R349">
        <f t="shared" si="59"/>
        <v>-28.59375</v>
      </c>
      <c r="S349" s="1">
        <f t="shared" si="60"/>
        <v>818.90778257699378</v>
      </c>
    </row>
    <row r="350" spans="4:19" x14ac:dyDescent="0.45">
      <c r="D350">
        <v>343</v>
      </c>
      <c r="E350" s="1">
        <f t="shared" si="61"/>
        <v>-913.69202165538263</v>
      </c>
      <c r="F350">
        <f t="shared" si="55"/>
        <v>-31.506076388888882</v>
      </c>
      <c r="G350" s="1">
        <f t="shared" si="56"/>
        <v>882.18594526649372</v>
      </c>
      <c r="H350" s="1">
        <f t="shared" si="62"/>
        <v>-4.50086805555555</v>
      </c>
      <c r="J350">
        <v>343</v>
      </c>
      <c r="K350" s="1">
        <f t="shared" si="63"/>
        <v>-859.34753183782709</v>
      </c>
      <c r="L350">
        <f t="shared" si="57"/>
        <v>-28.333333333333332</v>
      </c>
      <c r="M350" s="1">
        <f t="shared" si="58"/>
        <v>831.01419850449372</v>
      </c>
      <c r="N350" s="1">
        <f t="shared" si="64"/>
        <v>-1.328125</v>
      </c>
      <c r="P350">
        <v>343</v>
      </c>
      <c r="Q350" s="1">
        <f t="shared" si="65"/>
        <v>-847.50153257699378</v>
      </c>
      <c r="R350">
        <f t="shared" si="59"/>
        <v>-27.005208333333332</v>
      </c>
      <c r="S350" s="1">
        <f t="shared" si="60"/>
        <v>820.49632424366041</v>
      </c>
    </row>
    <row r="351" spans="4:19" x14ac:dyDescent="0.45">
      <c r="D351">
        <v>344</v>
      </c>
      <c r="E351" s="1">
        <f t="shared" si="61"/>
        <v>-913.69202165538263</v>
      </c>
      <c r="F351">
        <f t="shared" si="55"/>
        <v>-29.652777777777771</v>
      </c>
      <c r="G351" s="1">
        <f t="shared" si="56"/>
        <v>884.0392438776048</v>
      </c>
      <c r="H351" s="1">
        <f t="shared" si="62"/>
        <v>-4.2361111111111036</v>
      </c>
      <c r="J351">
        <v>344</v>
      </c>
      <c r="K351" s="1">
        <f t="shared" si="63"/>
        <v>-859.34753183782709</v>
      </c>
      <c r="L351">
        <f t="shared" si="57"/>
        <v>-26.666666666666668</v>
      </c>
      <c r="M351" s="1">
        <f t="shared" si="58"/>
        <v>832.68086517116046</v>
      </c>
      <c r="N351" s="1">
        <f t="shared" si="64"/>
        <v>-1.25</v>
      </c>
      <c r="P351">
        <v>344</v>
      </c>
      <c r="Q351" s="1">
        <f t="shared" si="65"/>
        <v>-847.50153257699378</v>
      </c>
      <c r="R351">
        <f t="shared" si="59"/>
        <v>-25.416666666666668</v>
      </c>
      <c r="S351" s="1">
        <f t="shared" si="60"/>
        <v>822.08486591032715</v>
      </c>
    </row>
    <row r="352" spans="4:19" x14ac:dyDescent="0.45">
      <c r="D352">
        <v>345</v>
      </c>
      <c r="E352" s="1">
        <f t="shared" si="61"/>
        <v>-913.69202165538263</v>
      </c>
      <c r="F352">
        <f t="shared" si="55"/>
        <v>-27.799479166666661</v>
      </c>
      <c r="G352" s="1">
        <f t="shared" si="56"/>
        <v>885.892542488716</v>
      </c>
      <c r="H352" s="1">
        <f t="shared" si="62"/>
        <v>-3.9713541666666607</v>
      </c>
      <c r="J352">
        <v>345</v>
      </c>
      <c r="K352" s="1">
        <f t="shared" si="63"/>
        <v>-859.34753183782709</v>
      </c>
      <c r="L352">
        <f t="shared" si="57"/>
        <v>-25</v>
      </c>
      <c r="M352" s="1">
        <f t="shared" si="58"/>
        <v>834.34753183782709</v>
      </c>
      <c r="N352" s="1">
        <f t="shared" si="64"/>
        <v>-1.171875</v>
      </c>
      <c r="P352">
        <v>345</v>
      </c>
      <c r="Q352" s="1">
        <f t="shared" si="65"/>
        <v>-847.50153257699378</v>
      </c>
      <c r="R352">
        <f t="shared" si="59"/>
        <v>-23.828125</v>
      </c>
      <c r="S352" s="1">
        <f t="shared" si="60"/>
        <v>823.67340757699378</v>
      </c>
    </row>
    <row r="353" spans="4:19" x14ac:dyDescent="0.45">
      <c r="D353">
        <v>346</v>
      </c>
      <c r="E353" s="1">
        <f t="shared" si="61"/>
        <v>-913.69202165538263</v>
      </c>
      <c r="F353">
        <f t="shared" si="55"/>
        <v>-25.94618055555555</v>
      </c>
      <c r="G353" s="1">
        <f t="shared" si="56"/>
        <v>887.74584109982709</v>
      </c>
      <c r="H353" s="1">
        <f t="shared" si="62"/>
        <v>-3.7065972222222179</v>
      </c>
      <c r="J353">
        <v>346</v>
      </c>
      <c r="K353" s="1">
        <f t="shared" si="63"/>
        <v>-859.34753183782709</v>
      </c>
      <c r="L353">
        <f t="shared" si="57"/>
        <v>-23.333333333333332</v>
      </c>
      <c r="M353" s="1">
        <f t="shared" si="58"/>
        <v>836.01419850449372</v>
      </c>
      <c r="N353" s="1">
        <f t="shared" si="64"/>
        <v>-1.09375</v>
      </c>
      <c r="P353">
        <v>346</v>
      </c>
      <c r="Q353" s="1">
        <f t="shared" si="65"/>
        <v>-847.50153257699378</v>
      </c>
      <c r="R353">
        <f t="shared" si="59"/>
        <v>-22.239583333333332</v>
      </c>
      <c r="S353" s="1">
        <f t="shared" si="60"/>
        <v>825.26194924366041</v>
      </c>
    </row>
    <row r="354" spans="4:19" x14ac:dyDescent="0.45">
      <c r="D354">
        <v>347</v>
      </c>
      <c r="E354" s="1">
        <f t="shared" si="61"/>
        <v>-913.69202165538263</v>
      </c>
      <c r="F354">
        <f t="shared" si="55"/>
        <v>-24.092881944444443</v>
      </c>
      <c r="G354" s="1">
        <f t="shared" si="56"/>
        <v>889.59913971093818</v>
      </c>
      <c r="H354" s="1">
        <f t="shared" si="62"/>
        <v>-3.441840277777775</v>
      </c>
      <c r="J354">
        <v>347</v>
      </c>
      <c r="K354" s="1">
        <f t="shared" si="63"/>
        <v>-859.34753183782709</v>
      </c>
      <c r="L354">
        <f t="shared" si="57"/>
        <v>-21.666666666666664</v>
      </c>
      <c r="M354" s="1">
        <f t="shared" si="58"/>
        <v>837.68086517116046</v>
      </c>
      <c r="N354" s="1">
        <f t="shared" si="64"/>
        <v>-1.0156249999999964</v>
      </c>
      <c r="P354">
        <v>347</v>
      </c>
      <c r="Q354" s="1">
        <f t="shared" si="65"/>
        <v>-847.50153257699378</v>
      </c>
      <c r="R354">
        <f t="shared" si="59"/>
        <v>-20.651041666666668</v>
      </c>
      <c r="S354" s="1">
        <f t="shared" si="60"/>
        <v>826.85049091032715</v>
      </c>
    </row>
    <row r="355" spans="4:19" x14ac:dyDescent="0.45">
      <c r="D355">
        <v>348</v>
      </c>
      <c r="E355" s="1">
        <f t="shared" si="61"/>
        <v>-913.69202165538263</v>
      </c>
      <c r="F355">
        <f t="shared" si="55"/>
        <v>-22.239583333333332</v>
      </c>
      <c r="G355" s="1">
        <f t="shared" si="56"/>
        <v>891.45243832204926</v>
      </c>
      <c r="H355" s="1">
        <f t="shared" si="62"/>
        <v>-3.1770833333333321</v>
      </c>
      <c r="J355">
        <v>348</v>
      </c>
      <c r="K355" s="1">
        <f t="shared" si="63"/>
        <v>-859.34753183782709</v>
      </c>
      <c r="L355">
        <f t="shared" si="57"/>
        <v>-19.999999999999996</v>
      </c>
      <c r="M355" s="1">
        <f t="shared" si="58"/>
        <v>839.34753183782709</v>
      </c>
      <c r="N355" s="1">
        <f t="shared" si="64"/>
        <v>-0.93749999999999645</v>
      </c>
      <c r="P355">
        <v>348</v>
      </c>
      <c r="Q355" s="1">
        <f t="shared" si="65"/>
        <v>-847.50153257699378</v>
      </c>
      <c r="R355">
        <f t="shared" si="59"/>
        <v>-19.0625</v>
      </c>
      <c r="S355" s="1">
        <f t="shared" si="60"/>
        <v>828.43903257699378</v>
      </c>
    </row>
    <row r="356" spans="4:19" x14ac:dyDescent="0.45">
      <c r="D356">
        <v>349</v>
      </c>
      <c r="E356" s="1">
        <f t="shared" si="61"/>
        <v>-913.69202165538263</v>
      </c>
      <c r="F356">
        <f t="shared" si="55"/>
        <v>-20.386284722222221</v>
      </c>
      <c r="G356" s="1">
        <f t="shared" si="56"/>
        <v>893.30573693316046</v>
      </c>
      <c r="H356" s="1">
        <f t="shared" si="62"/>
        <v>-2.9123263888888893</v>
      </c>
      <c r="J356">
        <v>349</v>
      </c>
      <c r="K356" s="1">
        <f t="shared" si="63"/>
        <v>-859.34753183782709</v>
      </c>
      <c r="L356">
        <f t="shared" si="57"/>
        <v>-18.333333333333332</v>
      </c>
      <c r="M356" s="1">
        <f t="shared" si="58"/>
        <v>841.01419850449372</v>
      </c>
      <c r="N356" s="1">
        <f t="shared" si="64"/>
        <v>-0.859375</v>
      </c>
      <c r="P356">
        <v>349</v>
      </c>
      <c r="Q356" s="1">
        <f t="shared" si="65"/>
        <v>-847.50153257699378</v>
      </c>
      <c r="R356">
        <f t="shared" si="59"/>
        <v>-17.473958333333332</v>
      </c>
      <c r="S356" s="1">
        <f t="shared" si="60"/>
        <v>830.02757424366041</v>
      </c>
    </row>
    <row r="357" spans="4:19" x14ac:dyDescent="0.45">
      <c r="D357">
        <v>350</v>
      </c>
      <c r="E357" s="1">
        <f t="shared" si="61"/>
        <v>-913.69202165538263</v>
      </c>
      <c r="F357">
        <f t="shared" si="55"/>
        <v>-18.532986111111107</v>
      </c>
      <c r="G357" s="1">
        <f t="shared" si="56"/>
        <v>895.15903554427155</v>
      </c>
      <c r="H357" s="1">
        <f t="shared" si="62"/>
        <v>-2.6475694444444411</v>
      </c>
      <c r="J357">
        <v>350</v>
      </c>
      <c r="K357" s="1">
        <f t="shared" si="63"/>
        <v>-859.34753183782709</v>
      </c>
      <c r="L357">
        <f t="shared" si="57"/>
        <v>-16.666666666666668</v>
      </c>
      <c r="M357" s="1">
        <f t="shared" si="58"/>
        <v>842.68086517116046</v>
      </c>
      <c r="N357" s="1">
        <f t="shared" si="64"/>
        <v>-0.78125000000000178</v>
      </c>
      <c r="P357">
        <v>350</v>
      </c>
      <c r="Q357" s="1">
        <f t="shared" si="65"/>
        <v>-847.50153257699378</v>
      </c>
      <c r="R357">
        <f t="shared" si="59"/>
        <v>-15.885416666666666</v>
      </c>
      <c r="S357" s="1">
        <f t="shared" si="60"/>
        <v>831.61611591032715</v>
      </c>
    </row>
    <row r="358" spans="4:19" x14ac:dyDescent="0.45">
      <c r="D358">
        <v>351</v>
      </c>
      <c r="E358" s="1">
        <f t="shared" si="61"/>
        <v>-913.69202165538263</v>
      </c>
      <c r="F358">
        <f t="shared" ref="F358:F367" si="66">ISPMT($E$4/12/100,D358,12*30,$E$5)</f>
        <v>-16.679687499999996</v>
      </c>
      <c r="G358" s="1">
        <f t="shared" ref="G358:G367" si="67">F358-E358</f>
        <v>897.01233415538263</v>
      </c>
      <c r="H358" s="1">
        <f t="shared" si="62"/>
        <v>-2.3828124999999964</v>
      </c>
      <c r="J358">
        <v>351</v>
      </c>
      <c r="K358" s="1">
        <f t="shared" si="63"/>
        <v>-859.34753183782709</v>
      </c>
      <c r="L358">
        <f t="shared" ref="L358:L367" si="68">ISPMT($K$4/12/100,J358,12*30,$K$5)</f>
        <v>-15</v>
      </c>
      <c r="M358" s="1">
        <f t="shared" ref="M358:M367" si="69">L358-K358</f>
        <v>844.34753183782709</v>
      </c>
      <c r="N358" s="1">
        <f t="shared" si="64"/>
        <v>-0.703125</v>
      </c>
      <c r="P358">
        <v>351</v>
      </c>
      <c r="Q358" s="1">
        <f t="shared" si="65"/>
        <v>-847.50153257699378</v>
      </c>
      <c r="R358">
        <f t="shared" ref="R358:R367" si="70">ISPMT($Q$4/12/100,P358,12*30,$Q$5)</f>
        <v>-14.296875</v>
      </c>
      <c r="S358" s="1">
        <f t="shared" ref="S358:S367" si="71">R358-Q358</f>
        <v>833.20465757699378</v>
      </c>
    </row>
    <row r="359" spans="4:19" x14ac:dyDescent="0.45">
      <c r="D359">
        <v>352</v>
      </c>
      <c r="E359" s="1">
        <f t="shared" si="61"/>
        <v>-913.69202165538263</v>
      </c>
      <c r="F359">
        <f t="shared" si="66"/>
        <v>-14.826388888888886</v>
      </c>
      <c r="G359" s="1">
        <f t="shared" si="67"/>
        <v>898.86563276649372</v>
      </c>
      <c r="H359" s="1">
        <f t="shared" si="62"/>
        <v>-2.1180555555555518</v>
      </c>
      <c r="J359">
        <v>352</v>
      </c>
      <c r="K359" s="1">
        <f t="shared" si="63"/>
        <v>-859.34753183782709</v>
      </c>
      <c r="L359">
        <f t="shared" si="68"/>
        <v>-13.333333333333334</v>
      </c>
      <c r="M359" s="1">
        <f t="shared" si="69"/>
        <v>846.01419850449372</v>
      </c>
      <c r="N359" s="1">
        <f t="shared" si="64"/>
        <v>-0.625</v>
      </c>
      <c r="P359">
        <v>352</v>
      </c>
      <c r="Q359" s="1">
        <f t="shared" si="65"/>
        <v>-847.50153257699378</v>
      </c>
      <c r="R359">
        <f t="shared" si="70"/>
        <v>-12.708333333333334</v>
      </c>
      <c r="S359" s="1">
        <f t="shared" si="71"/>
        <v>834.79319924366041</v>
      </c>
    </row>
    <row r="360" spans="4:19" x14ac:dyDescent="0.45">
      <c r="D360">
        <v>353</v>
      </c>
      <c r="E360" s="1">
        <f t="shared" si="61"/>
        <v>-913.69202165538263</v>
      </c>
      <c r="F360">
        <f t="shared" si="66"/>
        <v>-12.973090277777775</v>
      </c>
      <c r="G360" s="1">
        <f t="shared" si="67"/>
        <v>900.7189313776048</v>
      </c>
      <c r="H360" s="1">
        <f t="shared" si="62"/>
        <v>-1.8532986111111089</v>
      </c>
      <c r="J360">
        <v>353</v>
      </c>
      <c r="K360" s="1">
        <f t="shared" si="63"/>
        <v>-859.34753183782709</v>
      </c>
      <c r="L360">
        <f t="shared" si="68"/>
        <v>-11.666666666666666</v>
      </c>
      <c r="M360" s="1">
        <f t="shared" si="69"/>
        <v>847.68086517116046</v>
      </c>
      <c r="N360" s="1">
        <f t="shared" si="64"/>
        <v>-0.546875</v>
      </c>
      <c r="P360">
        <v>353</v>
      </c>
      <c r="Q360" s="1">
        <f t="shared" si="65"/>
        <v>-847.50153257699378</v>
      </c>
      <c r="R360">
        <f t="shared" si="70"/>
        <v>-11.119791666666666</v>
      </c>
      <c r="S360" s="1">
        <f t="shared" si="71"/>
        <v>836.38174091032715</v>
      </c>
    </row>
    <row r="361" spans="4:19" x14ac:dyDescent="0.45">
      <c r="D361">
        <v>354</v>
      </c>
      <c r="E361" s="1">
        <f t="shared" si="61"/>
        <v>-913.69202165538263</v>
      </c>
      <c r="F361">
        <f t="shared" si="66"/>
        <v>-11.119791666666666</v>
      </c>
      <c r="G361" s="1">
        <f t="shared" si="67"/>
        <v>902.572229988716</v>
      </c>
      <c r="H361" s="1">
        <f t="shared" si="62"/>
        <v>-1.5885416666666661</v>
      </c>
      <c r="J361">
        <v>354</v>
      </c>
      <c r="K361" s="1">
        <f t="shared" si="63"/>
        <v>-859.34753183782709</v>
      </c>
      <c r="L361">
        <f t="shared" si="68"/>
        <v>-9.9999999999999982</v>
      </c>
      <c r="M361" s="1">
        <f t="shared" si="69"/>
        <v>849.34753183782709</v>
      </c>
      <c r="N361" s="1">
        <f t="shared" si="64"/>
        <v>-0.46874999999999822</v>
      </c>
      <c r="P361">
        <v>354</v>
      </c>
      <c r="Q361" s="1">
        <f t="shared" si="65"/>
        <v>-847.50153257699378</v>
      </c>
      <c r="R361">
        <f t="shared" si="70"/>
        <v>-9.53125</v>
      </c>
      <c r="S361" s="1">
        <f t="shared" si="71"/>
        <v>837.97028257699378</v>
      </c>
    </row>
    <row r="362" spans="4:19" x14ac:dyDescent="0.45">
      <c r="D362">
        <v>355</v>
      </c>
      <c r="E362" s="1">
        <f t="shared" si="61"/>
        <v>-913.69202165538263</v>
      </c>
      <c r="F362">
        <f t="shared" si="66"/>
        <v>-9.2664930555555536</v>
      </c>
      <c r="G362" s="1">
        <f t="shared" si="67"/>
        <v>904.42552859982709</v>
      </c>
      <c r="H362" s="1">
        <f t="shared" si="62"/>
        <v>-1.3237847222222205</v>
      </c>
      <c r="J362">
        <v>355</v>
      </c>
      <c r="K362" s="1">
        <f t="shared" si="63"/>
        <v>-859.34753183782709</v>
      </c>
      <c r="L362">
        <f t="shared" si="68"/>
        <v>-8.3333333333333339</v>
      </c>
      <c r="M362" s="1">
        <f t="shared" si="69"/>
        <v>851.01419850449372</v>
      </c>
      <c r="N362" s="1">
        <f t="shared" si="64"/>
        <v>-0.39062500000000089</v>
      </c>
      <c r="P362">
        <v>355</v>
      </c>
      <c r="Q362" s="1">
        <f t="shared" si="65"/>
        <v>-847.50153257699378</v>
      </c>
      <c r="R362">
        <f t="shared" si="70"/>
        <v>-7.942708333333333</v>
      </c>
      <c r="S362" s="1">
        <f t="shared" si="71"/>
        <v>839.55882424366041</v>
      </c>
    </row>
    <row r="363" spans="4:19" x14ac:dyDescent="0.45">
      <c r="D363">
        <v>356</v>
      </c>
      <c r="E363" s="1">
        <f t="shared" si="61"/>
        <v>-913.69202165538263</v>
      </c>
      <c r="F363">
        <f t="shared" si="66"/>
        <v>-7.4131944444444429</v>
      </c>
      <c r="G363" s="1">
        <f t="shared" si="67"/>
        <v>906.27882721093818</v>
      </c>
      <c r="H363" s="1">
        <f t="shared" si="62"/>
        <v>-1.0590277777777759</v>
      </c>
      <c r="J363">
        <v>356</v>
      </c>
      <c r="K363" s="1">
        <f t="shared" si="63"/>
        <v>-859.34753183782709</v>
      </c>
      <c r="L363">
        <f t="shared" si="68"/>
        <v>-6.666666666666667</v>
      </c>
      <c r="M363" s="1">
        <f t="shared" si="69"/>
        <v>852.68086517116046</v>
      </c>
      <c r="N363" s="1">
        <f t="shared" si="64"/>
        <v>-0.3125</v>
      </c>
      <c r="P363">
        <v>356</v>
      </c>
      <c r="Q363" s="1">
        <f t="shared" si="65"/>
        <v>-847.50153257699378</v>
      </c>
      <c r="R363">
        <f t="shared" si="70"/>
        <v>-6.354166666666667</v>
      </c>
      <c r="S363" s="1">
        <f t="shared" si="71"/>
        <v>841.14736591032715</v>
      </c>
    </row>
    <row r="364" spans="4:19" x14ac:dyDescent="0.45">
      <c r="D364">
        <v>357</v>
      </c>
      <c r="E364" s="1">
        <f t="shared" si="61"/>
        <v>-913.69202165538263</v>
      </c>
      <c r="F364">
        <f t="shared" si="66"/>
        <v>-5.559895833333333</v>
      </c>
      <c r="G364" s="1">
        <f t="shared" si="67"/>
        <v>908.13212582204926</v>
      </c>
      <c r="H364" s="1">
        <f t="shared" si="62"/>
        <v>-0.79427083333333304</v>
      </c>
      <c r="J364">
        <v>357</v>
      </c>
      <c r="K364" s="1">
        <f t="shared" si="63"/>
        <v>-859.34753183782709</v>
      </c>
      <c r="L364">
        <f t="shared" si="68"/>
        <v>-4.9999999999999991</v>
      </c>
      <c r="M364" s="1">
        <f t="shared" si="69"/>
        <v>854.34753183782709</v>
      </c>
      <c r="N364" s="1">
        <f t="shared" si="64"/>
        <v>-0.23437499999999911</v>
      </c>
      <c r="P364">
        <v>357</v>
      </c>
      <c r="Q364" s="1">
        <f t="shared" si="65"/>
        <v>-847.50153257699378</v>
      </c>
      <c r="R364">
        <f t="shared" si="70"/>
        <v>-4.765625</v>
      </c>
      <c r="S364" s="1">
        <f t="shared" si="71"/>
        <v>842.73590757699378</v>
      </c>
    </row>
    <row r="365" spans="4:19" x14ac:dyDescent="0.45">
      <c r="D365">
        <v>358</v>
      </c>
      <c r="E365" s="1">
        <f t="shared" si="61"/>
        <v>-913.69202165538263</v>
      </c>
      <c r="F365">
        <f t="shared" si="66"/>
        <v>-3.7065972222222214</v>
      </c>
      <c r="G365" s="1">
        <f t="shared" si="67"/>
        <v>909.98542443316046</v>
      </c>
      <c r="H365" s="1">
        <f t="shared" si="62"/>
        <v>-0.52951388888888795</v>
      </c>
      <c r="J365">
        <v>358</v>
      </c>
      <c r="K365" s="1">
        <f t="shared" si="63"/>
        <v>-859.34753183782709</v>
      </c>
      <c r="L365">
        <f t="shared" si="68"/>
        <v>-3.3333333333333335</v>
      </c>
      <c r="M365" s="1">
        <f t="shared" si="69"/>
        <v>856.01419850449372</v>
      </c>
      <c r="N365" s="1">
        <f t="shared" si="64"/>
        <v>-0.15625</v>
      </c>
      <c r="P365">
        <v>358</v>
      </c>
      <c r="Q365" s="1">
        <f t="shared" si="65"/>
        <v>-847.50153257699378</v>
      </c>
      <c r="R365">
        <f t="shared" si="70"/>
        <v>-3.1770833333333335</v>
      </c>
      <c r="S365" s="1">
        <f t="shared" si="71"/>
        <v>844.32444924366041</v>
      </c>
    </row>
    <row r="366" spans="4:19" x14ac:dyDescent="0.45">
      <c r="D366">
        <v>359</v>
      </c>
      <c r="E366" s="1">
        <f t="shared" si="61"/>
        <v>-913.69202165538263</v>
      </c>
      <c r="F366">
        <f t="shared" si="66"/>
        <v>-1.8532986111111107</v>
      </c>
      <c r="G366" s="1">
        <f t="shared" si="67"/>
        <v>911.83872304427155</v>
      </c>
      <c r="H366" s="1">
        <f t="shared" si="62"/>
        <v>-0.26475694444444398</v>
      </c>
      <c r="J366">
        <v>359</v>
      </c>
      <c r="K366" s="1">
        <f t="shared" si="63"/>
        <v>-859.34753183782709</v>
      </c>
      <c r="L366">
        <f t="shared" si="68"/>
        <v>-1.6666666666666667</v>
      </c>
      <c r="M366" s="1">
        <f t="shared" si="69"/>
        <v>857.68086517116046</v>
      </c>
      <c r="N366" s="1">
        <f t="shared" si="64"/>
        <v>-7.8125E-2</v>
      </c>
      <c r="P366">
        <v>359</v>
      </c>
      <c r="Q366" s="1">
        <f t="shared" si="65"/>
        <v>-847.50153257699378</v>
      </c>
      <c r="R366">
        <f t="shared" si="70"/>
        <v>-1.5885416666666667</v>
      </c>
      <c r="S366" s="1">
        <f t="shared" si="71"/>
        <v>845.91299091032715</v>
      </c>
    </row>
    <row r="367" spans="4:19" x14ac:dyDescent="0.45">
      <c r="D367">
        <v>360</v>
      </c>
      <c r="E367" s="1">
        <f t="shared" si="61"/>
        <v>-913.69202165538263</v>
      </c>
      <c r="F367">
        <f t="shared" si="66"/>
        <v>0</v>
      </c>
      <c r="G367" s="1">
        <f t="shared" si="67"/>
        <v>913.69202165538263</v>
      </c>
      <c r="H367" s="1">
        <f t="shared" si="62"/>
        <v>0</v>
      </c>
      <c r="J367">
        <v>360</v>
      </c>
      <c r="K367" s="1">
        <f t="shared" si="63"/>
        <v>-859.34753183782709</v>
      </c>
      <c r="L367">
        <f t="shared" si="68"/>
        <v>0</v>
      </c>
      <c r="M367" s="1">
        <f t="shared" si="69"/>
        <v>859.34753183782709</v>
      </c>
      <c r="N367" s="1">
        <f t="shared" si="64"/>
        <v>0</v>
      </c>
      <c r="P367">
        <v>360</v>
      </c>
      <c r="Q367" s="1">
        <f t="shared" si="65"/>
        <v>-847.50153257699378</v>
      </c>
      <c r="R367">
        <f t="shared" si="70"/>
        <v>0</v>
      </c>
      <c r="S367" s="1">
        <f t="shared" si="71"/>
        <v>847.50153257699378</v>
      </c>
    </row>
    <row r="368" spans="4:19" x14ac:dyDescent="0.45">
      <c r="E368" s="1"/>
      <c r="G368" s="1"/>
      <c r="K368" s="1"/>
      <c r="M368" s="1"/>
      <c r="Q368" s="1"/>
      <c r="S368" s="1"/>
    </row>
    <row r="369" spans="5:19" x14ac:dyDescent="0.45">
      <c r="E369" s="1"/>
      <c r="G369" s="1"/>
      <c r="K369" s="1"/>
      <c r="M369" s="1"/>
      <c r="Q369" s="1"/>
      <c r="S369" s="1"/>
    </row>
    <row r="370" spans="5:19" x14ac:dyDescent="0.45">
      <c r="E370" s="1"/>
      <c r="G370" s="1"/>
      <c r="K370" s="1"/>
      <c r="M370" s="1"/>
      <c r="Q370" s="1"/>
      <c r="S370" s="1"/>
    </row>
    <row r="371" spans="5:19" x14ac:dyDescent="0.45">
      <c r="E371" s="1"/>
      <c r="G371" s="1"/>
      <c r="K371" s="1"/>
      <c r="M371" s="1"/>
      <c r="Q371" s="1"/>
      <c r="S371" s="1"/>
    </row>
    <row r="372" spans="5:19" x14ac:dyDescent="0.45">
      <c r="E372" s="1"/>
      <c r="G372" s="1"/>
      <c r="K372" s="1"/>
      <c r="M372" s="1"/>
      <c r="Q372" s="1"/>
      <c r="S372" s="1"/>
    </row>
    <row r="373" spans="5:19" x14ac:dyDescent="0.45">
      <c r="E373" s="1"/>
      <c r="G373" s="1"/>
      <c r="K373" s="1"/>
      <c r="M373" s="1"/>
      <c r="Q373" s="1"/>
      <c r="S373" s="1"/>
    </row>
    <row r="374" spans="5:19" x14ac:dyDescent="0.45">
      <c r="E374" s="1"/>
      <c r="G374" s="1"/>
      <c r="K374" s="1"/>
      <c r="M374" s="1"/>
      <c r="Q374" s="1"/>
      <c r="S374" s="1"/>
    </row>
    <row r="375" spans="5:19" x14ac:dyDescent="0.45">
      <c r="E375" s="1"/>
      <c r="G375" s="1"/>
      <c r="K375" s="1"/>
      <c r="M375" s="1"/>
      <c r="Q375" s="1"/>
      <c r="S375" s="1"/>
    </row>
    <row r="376" spans="5:19" x14ac:dyDescent="0.45">
      <c r="E376" s="1"/>
      <c r="G376" s="1"/>
      <c r="K376" s="1"/>
      <c r="M376" s="1"/>
      <c r="Q376" s="1"/>
      <c r="S376" s="1"/>
    </row>
    <row r="377" spans="5:19" x14ac:dyDescent="0.45">
      <c r="E377" s="1"/>
      <c r="G377" s="1"/>
      <c r="K377" s="1"/>
      <c r="M377" s="1"/>
      <c r="Q377" s="1"/>
      <c r="S377" s="1"/>
    </row>
    <row r="378" spans="5:19" x14ac:dyDescent="0.45">
      <c r="E378" s="1"/>
      <c r="G378" s="1"/>
      <c r="K378" s="1"/>
      <c r="M378" s="1"/>
      <c r="Q378" s="1"/>
      <c r="S378" s="1"/>
    </row>
    <row r="379" spans="5:19" x14ac:dyDescent="0.45">
      <c r="E379" s="1"/>
      <c r="G379" s="1"/>
      <c r="K379" s="1"/>
      <c r="M379" s="1"/>
      <c r="Q379" s="1"/>
      <c r="S379" s="1"/>
    </row>
    <row r="380" spans="5:19" x14ac:dyDescent="0.45">
      <c r="E380" s="1"/>
      <c r="G380" s="1"/>
      <c r="K380" s="1"/>
      <c r="M380" s="1"/>
      <c r="Q380" s="1"/>
      <c r="S380" s="1"/>
    </row>
    <row r="381" spans="5:19" x14ac:dyDescent="0.45">
      <c r="E381" s="1"/>
      <c r="G381" s="1"/>
      <c r="K381" s="1"/>
      <c r="M381" s="1"/>
      <c r="Q381" s="1"/>
      <c r="S381" s="1"/>
    </row>
    <row r="382" spans="5:19" x14ac:dyDescent="0.45">
      <c r="E382" s="1"/>
      <c r="G382" s="1"/>
      <c r="K382" s="1"/>
      <c r="M382" s="1"/>
      <c r="Q382" s="1"/>
      <c r="S382" s="1"/>
    </row>
    <row r="383" spans="5:19" x14ac:dyDescent="0.45">
      <c r="E383" s="1"/>
      <c r="G383" s="1"/>
      <c r="K383" s="1"/>
      <c r="M383" s="1"/>
      <c r="Q383" s="1"/>
      <c r="S383" s="1"/>
    </row>
    <row r="384" spans="5:19" x14ac:dyDescent="0.45">
      <c r="E384" s="1"/>
      <c r="G384" s="1"/>
      <c r="K384" s="1"/>
      <c r="M384" s="1"/>
      <c r="Q384" s="1"/>
      <c r="S384" s="1"/>
    </row>
    <row r="385" spans="5:19" x14ac:dyDescent="0.45">
      <c r="E385" s="1"/>
      <c r="G385" s="1"/>
      <c r="K385" s="1"/>
      <c r="M385" s="1"/>
      <c r="Q385" s="1"/>
      <c r="S385" s="1"/>
    </row>
    <row r="386" spans="5:19" x14ac:dyDescent="0.45">
      <c r="E386" s="1"/>
      <c r="G386" s="1"/>
      <c r="K386" s="1"/>
      <c r="M386" s="1"/>
      <c r="Q386" s="1"/>
      <c r="S386" s="1"/>
    </row>
    <row r="387" spans="5:19" x14ac:dyDescent="0.45">
      <c r="E387" s="1"/>
      <c r="G387" s="1"/>
      <c r="K387" s="1"/>
      <c r="M387" s="1"/>
      <c r="Q387" s="1"/>
      <c r="S387" s="1"/>
    </row>
    <row r="388" spans="5:19" x14ac:dyDescent="0.45">
      <c r="E388" s="1"/>
      <c r="G388" s="1"/>
      <c r="K388" s="1"/>
      <c r="M388" s="1"/>
      <c r="Q388" s="1"/>
      <c r="S388" s="1"/>
    </row>
    <row r="389" spans="5:19" x14ac:dyDescent="0.45">
      <c r="E389" s="1"/>
      <c r="G389" s="1"/>
      <c r="K389" s="1"/>
      <c r="M389" s="1"/>
      <c r="Q389" s="1"/>
      <c r="S389" s="1"/>
    </row>
    <row r="390" spans="5:19" x14ac:dyDescent="0.45">
      <c r="E390" s="1"/>
      <c r="G390" s="1"/>
      <c r="K390" s="1"/>
      <c r="M390" s="1"/>
      <c r="Q390" s="1"/>
      <c r="S390" s="1"/>
    </row>
    <row r="391" spans="5:19" x14ac:dyDescent="0.45">
      <c r="E391" s="1"/>
      <c r="G391" s="1"/>
      <c r="K391" s="1"/>
      <c r="M391" s="1"/>
      <c r="Q391" s="1"/>
      <c r="S391" s="1"/>
    </row>
    <row r="392" spans="5:19" x14ac:dyDescent="0.45">
      <c r="E392" s="1"/>
      <c r="G392" s="1"/>
      <c r="K392" s="1"/>
      <c r="M392" s="1"/>
      <c r="Q392" s="1"/>
      <c r="S392" s="1"/>
    </row>
    <row r="393" spans="5:19" x14ac:dyDescent="0.45">
      <c r="E393" s="1"/>
      <c r="G393" s="1"/>
      <c r="K393" s="1"/>
      <c r="M393" s="1"/>
      <c r="Q393" s="1"/>
      <c r="S393" s="1"/>
    </row>
    <row r="394" spans="5:19" x14ac:dyDescent="0.45">
      <c r="E394" s="1"/>
      <c r="G394" s="1"/>
      <c r="K394" s="1"/>
      <c r="M394" s="1"/>
      <c r="Q394" s="1"/>
      <c r="S394" s="1"/>
    </row>
    <row r="395" spans="5:19" x14ac:dyDescent="0.45">
      <c r="E395" s="1"/>
      <c r="G395" s="1"/>
      <c r="K395" s="1"/>
      <c r="M395" s="1"/>
      <c r="Q395" s="1"/>
      <c r="S395" s="1"/>
    </row>
    <row r="396" spans="5:19" x14ac:dyDescent="0.45">
      <c r="E396" s="1"/>
      <c r="G396" s="1"/>
      <c r="K396" s="1"/>
      <c r="M396" s="1"/>
      <c r="Q396" s="1"/>
      <c r="S396" s="1"/>
    </row>
    <row r="397" spans="5:19" x14ac:dyDescent="0.45">
      <c r="E397" s="1"/>
      <c r="G397" s="1"/>
      <c r="K397" s="1"/>
      <c r="M397" s="1"/>
      <c r="Q397" s="1"/>
      <c r="S397" s="1"/>
    </row>
    <row r="398" spans="5:19" x14ac:dyDescent="0.45">
      <c r="E398" s="1"/>
      <c r="G398" s="1"/>
      <c r="K398" s="1"/>
      <c r="M398" s="1"/>
      <c r="Q398" s="1"/>
      <c r="S398" s="1"/>
    </row>
    <row r="399" spans="5:19" x14ac:dyDescent="0.45">
      <c r="E399" s="1"/>
      <c r="G399" s="1"/>
      <c r="K399" s="1"/>
      <c r="M399" s="1"/>
      <c r="Q399" s="1"/>
      <c r="S399" s="1"/>
    </row>
    <row r="400" spans="5:19" x14ac:dyDescent="0.45">
      <c r="E400" s="1"/>
      <c r="G400" s="1"/>
      <c r="K400" s="1"/>
      <c r="M400" s="1"/>
      <c r="Q400" s="1"/>
      <c r="S400" s="1"/>
    </row>
    <row r="401" spans="5:19" x14ac:dyDescent="0.45">
      <c r="E401" s="1"/>
      <c r="G401" s="1"/>
      <c r="K401" s="1"/>
      <c r="M401" s="1"/>
      <c r="Q401" s="1"/>
      <c r="S401" s="1"/>
    </row>
    <row r="402" spans="5:19" x14ac:dyDescent="0.45">
      <c r="E402" s="1"/>
      <c r="G402" s="1"/>
      <c r="K402" s="1"/>
      <c r="M402" s="1"/>
      <c r="Q402" s="1"/>
      <c r="S402" s="1"/>
    </row>
    <row r="403" spans="5:19" x14ac:dyDescent="0.45">
      <c r="E403" s="1"/>
      <c r="G403" s="1"/>
      <c r="K403" s="1"/>
      <c r="M403" s="1"/>
      <c r="Q403" s="1"/>
      <c r="S403" s="1"/>
    </row>
    <row r="404" spans="5:19" x14ac:dyDescent="0.45">
      <c r="E404" s="1"/>
      <c r="G404" s="1"/>
      <c r="K404" s="1"/>
      <c r="M404" s="1"/>
      <c r="Q404" s="1"/>
      <c r="S404" s="1"/>
    </row>
    <row r="405" spans="5:19" x14ac:dyDescent="0.45">
      <c r="E405" s="1"/>
      <c r="G405" s="1"/>
      <c r="K405" s="1"/>
      <c r="M405" s="1"/>
      <c r="Q405" s="1"/>
      <c r="S405" s="1"/>
    </row>
    <row r="406" spans="5:19" x14ac:dyDescent="0.45">
      <c r="E406" s="1"/>
      <c r="G406" s="1"/>
      <c r="K406" s="1"/>
      <c r="M406" s="1"/>
      <c r="Q406" s="1"/>
      <c r="S406" s="1"/>
    </row>
    <row r="407" spans="5:19" x14ac:dyDescent="0.45">
      <c r="E407" s="1"/>
      <c r="G407" s="1"/>
      <c r="K407" s="1"/>
      <c r="M407" s="1"/>
      <c r="Q407" s="1"/>
      <c r="S407" s="1"/>
    </row>
    <row r="408" spans="5:19" x14ac:dyDescent="0.45">
      <c r="E408" s="1"/>
      <c r="G408" s="1"/>
      <c r="K408" s="1"/>
      <c r="M408" s="1"/>
      <c r="Q408" s="1"/>
      <c r="S408" s="1"/>
    </row>
    <row r="409" spans="5:19" x14ac:dyDescent="0.45">
      <c r="E409" s="1"/>
      <c r="G409" s="1"/>
      <c r="K409" s="1"/>
      <c r="M409" s="1"/>
      <c r="Q409" s="1"/>
      <c r="S409" s="1"/>
    </row>
    <row r="410" spans="5:19" x14ac:dyDescent="0.45">
      <c r="E410" s="1"/>
      <c r="G410" s="1"/>
      <c r="K410" s="1"/>
      <c r="M410" s="1"/>
      <c r="Q410" s="1"/>
      <c r="S410" s="1"/>
    </row>
    <row r="411" spans="5:19" x14ac:dyDescent="0.45">
      <c r="E411" s="1"/>
      <c r="G411" s="1"/>
      <c r="K411" s="1"/>
      <c r="M411" s="1"/>
      <c r="Q411" s="1"/>
      <c r="S411" s="1"/>
    </row>
    <row r="412" spans="5:19" x14ac:dyDescent="0.45">
      <c r="E412" s="1"/>
      <c r="G412" s="1"/>
      <c r="K412" s="1"/>
      <c r="M412" s="1"/>
      <c r="Q412" s="1"/>
      <c r="S412" s="1"/>
    </row>
    <row r="413" spans="5:19" x14ac:dyDescent="0.45">
      <c r="E413" s="1"/>
      <c r="G413" s="1"/>
      <c r="K413" s="1"/>
      <c r="M413" s="1"/>
      <c r="Q413" s="1"/>
      <c r="S413" s="1"/>
    </row>
    <row r="414" spans="5:19" x14ac:dyDescent="0.45">
      <c r="E414" s="1"/>
      <c r="G414" s="1"/>
      <c r="K414" s="1"/>
      <c r="M414" s="1"/>
      <c r="Q414" s="1"/>
      <c r="S414" s="1"/>
    </row>
    <row r="415" spans="5:19" x14ac:dyDescent="0.45">
      <c r="E415" s="1"/>
      <c r="G415" s="1"/>
      <c r="K415" s="1"/>
      <c r="M415" s="1"/>
      <c r="Q415" s="1"/>
      <c r="S415" s="1"/>
    </row>
    <row r="416" spans="5:19" x14ac:dyDescent="0.45">
      <c r="E416" s="1"/>
      <c r="G416" s="1"/>
      <c r="K416" s="1"/>
      <c r="M416" s="1"/>
      <c r="Q416" s="1"/>
      <c r="S416" s="1"/>
    </row>
    <row r="417" spans="5:19" x14ac:dyDescent="0.45">
      <c r="E417" s="1"/>
      <c r="G417" s="1"/>
      <c r="K417" s="1"/>
      <c r="M417" s="1"/>
      <c r="Q417" s="1"/>
      <c r="S417" s="1"/>
    </row>
    <row r="418" spans="5:19" x14ac:dyDescent="0.45">
      <c r="E418" s="1"/>
      <c r="G418" s="1"/>
      <c r="K418" s="1"/>
      <c r="M418" s="1"/>
      <c r="Q418" s="1"/>
      <c r="S418" s="1"/>
    </row>
    <row r="419" spans="5:19" x14ac:dyDescent="0.45">
      <c r="E419" s="1"/>
      <c r="G419" s="1"/>
      <c r="K419" s="1"/>
      <c r="M419" s="1"/>
      <c r="Q419" s="1"/>
      <c r="S419" s="1"/>
    </row>
    <row r="420" spans="5:19" x14ac:dyDescent="0.45">
      <c r="E420" s="1"/>
      <c r="G420" s="1"/>
      <c r="K420" s="1"/>
      <c r="M420" s="1"/>
      <c r="Q420" s="1"/>
      <c r="S420" s="1"/>
    </row>
    <row r="421" spans="5:19" x14ac:dyDescent="0.45">
      <c r="E421" s="1"/>
      <c r="G421" s="1"/>
      <c r="K421" s="1"/>
      <c r="M421" s="1"/>
      <c r="Q421" s="1"/>
      <c r="S421" s="1"/>
    </row>
    <row r="422" spans="5:19" x14ac:dyDescent="0.45">
      <c r="E422" s="1"/>
      <c r="G422" s="1"/>
      <c r="K422" s="1"/>
      <c r="M422" s="1"/>
      <c r="Q422" s="1"/>
      <c r="S422" s="1"/>
    </row>
    <row r="423" spans="5:19" x14ac:dyDescent="0.45">
      <c r="E423" s="1"/>
      <c r="G423" s="1"/>
      <c r="K423" s="1"/>
      <c r="M423" s="1"/>
      <c r="Q423" s="1"/>
      <c r="S423" s="1"/>
    </row>
    <row r="424" spans="5:19" x14ac:dyDescent="0.45">
      <c r="E424" s="1"/>
      <c r="G424" s="1"/>
      <c r="K424" s="1"/>
      <c r="M424" s="1"/>
      <c r="Q424" s="1"/>
      <c r="S424" s="1"/>
    </row>
    <row r="425" spans="5:19" x14ac:dyDescent="0.45">
      <c r="E425" s="1"/>
      <c r="G425" s="1"/>
      <c r="K425" s="1"/>
      <c r="M425" s="1"/>
      <c r="Q425" s="1"/>
      <c r="S425" s="1"/>
    </row>
    <row r="426" spans="5:19" x14ac:dyDescent="0.45">
      <c r="E426" s="1"/>
      <c r="G426" s="1"/>
      <c r="K426" s="1"/>
      <c r="M426" s="1"/>
      <c r="Q426" s="1"/>
      <c r="S426" s="1"/>
    </row>
    <row r="427" spans="5:19" x14ac:dyDescent="0.45">
      <c r="E427" s="1"/>
      <c r="G427" s="1"/>
      <c r="K427" s="1"/>
      <c r="M427" s="1"/>
      <c r="Q427" s="1"/>
      <c r="S427" s="1"/>
    </row>
    <row r="428" spans="5:19" x14ac:dyDescent="0.45">
      <c r="E428" s="1"/>
      <c r="G428" s="1"/>
      <c r="K428" s="1"/>
      <c r="M428" s="1"/>
      <c r="Q428" s="1"/>
      <c r="S428" s="1"/>
    </row>
    <row r="429" spans="5:19" x14ac:dyDescent="0.45">
      <c r="E429" s="1"/>
      <c r="G429" s="1"/>
      <c r="K429" s="1"/>
      <c r="M429" s="1"/>
      <c r="Q429" s="1"/>
      <c r="S429" s="1"/>
    </row>
    <row r="430" spans="5:19" x14ac:dyDescent="0.45">
      <c r="E430" s="1"/>
      <c r="G430" s="1"/>
      <c r="K430" s="1"/>
      <c r="M430" s="1"/>
      <c r="Q430" s="1"/>
      <c r="S430" s="1"/>
    </row>
    <row r="431" spans="5:19" x14ac:dyDescent="0.45">
      <c r="E431" s="1"/>
      <c r="G431" s="1"/>
      <c r="K431" s="1"/>
      <c r="M431" s="1"/>
      <c r="Q431" s="1"/>
      <c r="S431" s="1"/>
    </row>
    <row r="432" spans="5:19" x14ac:dyDescent="0.45">
      <c r="E432" s="1"/>
      <c r="G432" s="1"/>
      <c r="K432" s="1"/>
      <c r="M432" s="1"/>
      <c r="Q432" s="1"/>
      <c r="S432" s="1"/>
    </row>
    <row r="433" spans="5:19" x14ac:dyDescent="0.45">
      <c r="E433" s="1"/>
      <c r="G433" s="1"/>
      <c r="K433" s="1"/>
      <c r="M433" s="1"/>
      <c r="Q433" s="1"/>
      <c r="S433" s="1"/>
    </row>
    <row r="434" spans="5:19" x14ac:dyDescent="0.45">
      <c r="E434" s="1"/>
      <c r="G434" s="1"/>
      <c r="K434" s="1"/>
      <c r="M434" s="1"/>
      <c r="Q434" s="1"/>
      <c r="S434" s="1"/>
    </row>
    <row r="435" spans="5:19" x14ac:dyDescent="0.45">
      <c r="E435" s="1"/>
      <c r="G435" s="1"/>
      <c r="K435" s="1"/>
      <c r="M435" s="1"/>
      <c r="Q435" s="1"/>
      <c r="S435" s="1"/>
    </row>
    <row r="436" spans="5:19" x14ac:dyDescent="0.45">
      <c r="E436" s="1"/>
      <c r="G436" s="1"/>
      <c r="K436" s="1"/>
      <c r="M436" s="1"/>
      <c r="Q436" s="1"/>
      <c r="S436" s="1"/>
    </row>
    <row r="437" spans="5:19" x14ac:dyDescent="0.45">
      <c r="E437" s="1"/>
      <c r="G437" s="1"/>
      <c r="K437" s="1"/>
      <c r="M437" s="1"/>
      <c r="Q437" s="1"/>
      <c r="S437" s="1"/>
    </row>
    <row r="438" spans="5:19" x14ac:dyDescent="0.45">
      <c r="E438" s="1"/>
      <c r="G438" s="1"/>
      <c r="K438" s="1"/>
      <c r="M438" s="1"/>
      <c r="Q438" s="1"/>
      <c r="S438" s="1"/>
    </row>
    <row r="439" spans="5:19" x14ac:dyDescent="0.45">
      <c r="E439" s="1"/>
      <c r="G439" s="1"/>
      <c r="K439" s="1"/>
      <c r="M439" s="1"/>
      <c r="Q439" s="1"/>
      <c r="S439" s="1"/>
    </row>
    <row r="440" spans="5:19" x14ac:dyDescent="0.45">
      <c r="E440" s="1"/>
      <c r="G440" s="1"/>
      <c r="K440" s="1"/>
      <c r="M440" s="1"/>
      <c r="Q440" s="1"/>
      <c r="S440" s="1"/>
    </row>
    <row r="441" spans="5:19" x14ac:dyDescent="0.45">
      <c r="E441" s="1"/>
      <c r="G441" s="1"/>
      <c r="K441" s="1"/>
      <c r="M441" s="1"/>
      <c r="Q441" s="1"/>
      <c r="S441" s="1"/>
    </row>
    <row r="442" spans="5:19" x14ac:dyDescent="0.45">
      <c r="E442" s="1"/>
      <c r="G442" s="1"/>
      <c r="K442" s="1"/>
      <c r="M442" s="1"/>
      <c r="Q442" s="1"/>
      <c r="S442" s="1"/>
    </row>
    <row r="443" spans="5:19" x14ac:dyDescent="0.45">
      <c r="E443" s="1"/>
      <c r="G443" s="1"/>
      <c r="K443" s="1"/>
      <c r="M443" s="1"/>
      <c r="Q443" s="1"/>
      <c r="S44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E4"/>
  <sheetViews>
    <sheetView workbookViewId="0">
      <selection activeCell="E11" sqref="E11"/>
    </sheetView>
  </sheetViews>
  <sheetFormatPr defaultRowHeight="14.25" x14ac:dyDescent="0.45"/>
  <cols>
    <col min="2" max="2" width="9.6640625" bestFit="1" customWidth="1"/>
    <col min="3" max="3" width="15.1328125" bestFit="1" customWidth="1"/>
    <col min="4" max="4" width="14.6640625" bestFit="1" customWidth="1"/>
    <col min="5" max="5" width="12.46484375" bestFit="1" customWidth="1"/>
  </cols>
  <sheetData>
    <row r="3" spans="2:5" x14ac:dyDescent="0.45">
      <c r="B3" t="s">
        <v>39</v>
      </c>
      <c r="C3" t="s">
        <v>63</v>
      </c>
      <c r="D3" t="s">
        <v>64</v>
      </c>
      <c r="E3" t="s">
        <v>65</v>
      </c>
    </row>
    <row r="4" spans="2:5" x14ac:dyDescent="0.45">
      <c r="B4" s="6">
        <v>43230</v>
      </c>
      <c r="C4">
        <v>12953.79</v>
      </c>
      <c r="D4">
        <v>3004.64</v>
      </c>
      <c r="E4">
        <f>SUM(C4:D4)</f>
        <v>15958.43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F Q o T I A t 9 0 2 n A A A A + A A A A B I A H A B D b 2 5 m a W c v U G F j a 2 F n Z S 5 4 b W w g o h g A K K A U A A A A A A A A A A A A A A A A A A A A A A A A A A A A h Y 9 B D o I w F E S v Q r q n L V U M I Z + y c C u J C d G 4 b W q F R i i G F s v d X H g k r y C J o u 5 c z u R N 8 u Z x u 0 M + t k 1 w V b 3 V n c l Q h C k K l J H d U Z s q Q 4 M 7 h Q n K O W y F P I t K B R N s b D p a n a H a u U t K i P c e + w X u + o o w S i N y K D a l r F U r Q m 2 s E 0 Y q 9 F k d / 6 8 Q h / 1 L h j M c R 3 i Z J D F m q w j I X E O h z R d h k z G m Q H 5 K W A + N G 3 r F l Q l 3 J Z A 5 A n m / 4 E 9 Q S w M E F A A C A A g A h F Q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U K E w o i k e 4 D g A A A B E A A A A T A B w A R m 9 y b X V s Y X M v U 2 V j d G l v b j E u b S C i G A A o o B Q A A A A A A A A A A A A A A A A A A A A A A A A A A A A r T k 0 u y c z P U w i G 0 I b W A F B L A Q I t A B Q A A g A I A I R U K E y A L f d N p w A A A P g A A A A S A A A A A A A A A A A A A A A A A A A A A A B D b 2 5 m a W c v U G F j a 2 F n Z S 5 4 b W x Q S w E C L Q A U A A I A C A C E V C h M D 8 r p q 6 Q A A A D p A A A A E w A A A A A A A A A A A A A A A A D z A A A A W 0 N v b n R l b n R f V H l w Z X N d L n h t b F B L A Q I t A B Q A A g A I A I R U K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J p 8 X j N N x u R o U 5 A E C m F q J J A A A A A A I A A A A A A A N m A A D A A A A A E A A A A O 5 R n S c 8 w K g s S y 6 3 z T e Q M Z 4 A A A A A B I A A A K A A A A A Q A A A A x 5 I h 2 f s v Y u q m t u W w K / N e R V A A A A D + y A l E U t 0 M M o e x Q H U e o L j g N / A m 2 E n M E s 8 4 m H 3 L 9 n a 9 o Q M f x E t c N F 2 u y g V O U 3 9 L v r T b 6 V D j 4 b u H 2 A f t 7 P u g E 1 L N T e y x 6 f 7 D u P j 1 9 o d r s b n s t R Q A A A D 0 e k I L 2 s v o J V 2 4 t p t j E r K i q d y 7 a g = = < / D a t a M a s h u p > 
</file>

<file path=customXml/itemProps1.xml><?xml version="1.0" encoding="utf-8"?>
<ds:datastoreItem xmlns:ds="http://schemas.openxmlformats.org/officeDocument/2006/customXml" ds:itemID="{322EA2D1-D57B-4D1E-8026-E13A622F9A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6-14-22</vt:lpstr>
      <vt:lpstr>Sheet1</vt:lpstr>
      <vt:lpstr>Bank Trend by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Living Room</dc:creator>
  <cp:lastModifiedBy>Joe Slaughter</cp:lastModifiedBy>
  <dcterms:created xsi:type="dcterms:W3CDTF">2017-12-05T04:22:26Z</dcterms:created>
  <dcterms:modified xsi:type="dcterms:W3CDTF">2023-04-27T16:35:18Z</dcterms:modified>
</cp:coreProperties>
</file>